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72" windowWidth="15336" windowHeight="4752" tabRatio="586" activeTab="0"/>
  </bookViews>
  <sheets>
    <sheet name="BCDKT HN" sheetId="1" r:id="rId1"/>
    <sheet name="KQKD HOPNHAT" sheetId="2" r:id="rId2"/>
    <sheet name="BCLCGT THCTHN" sheetId="3" r:id="rId3"/>
    <sheet name="TMBC" sheetId="4" r:id="rId4"/>
    <sheet name="BANGTMBCTC HN" sheetId="5" r:id="rId5"/>
    <sheet name="phai thu khac" sheetId="6" r:id="rId6"/>
    <sheet name="XDCB" sheetId="7" r:id="rId7"/>
    <sheet name="TSCD" sheetId="8" r:id="rId8"/>
    <sheet name="TGVCSH" sheetId="9" r:id="rId9"/>
    <sheet name="thue" sheetId="10" r:id="rId10"/>
    <sheet name="thongtincacbenlienquan-pthu" sheetId="11" r:id="rId11"/>
    <sheet name="thong tincacbenlienquan-ptra" sheetId="12" r:id="rId12"/>
    <sheet name="BC bo phan moi" sheetId="13" r:id="rId13"/>
  </sheets>
  <externalReferences>
    <externalReference r:id="rId16"/>
    <externalReference r:id="rId17"/>
  </externalReferences>
  <definedNames>
    <definedName name="AS2DocOpenMode" hidden="1">"AS2DocumentEdit"</definedName>
    <definedName name="MaKQKD">'[1]Danh mục bút toán điều chỉnh'!$G$8:$G$365</definedName>
    <definedName name="_xlnm.Print_Titles" localSheetId="4">'BANGTMBCTC HN'!$6:$7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<sst xmlns="http://schemas.openxmlformats.org/spreadsheetml/2006/main" count="1203" uniqueCount="794">
  <si>
    <t xml:space="preserve">      5. §Çu t­ n¾m gi÷ ®Õn ngµy ®¸o h¹n</t>
  </si>
  <si>
    <t>255</t>
  </si>
  <si>
    <t xml:space="preserve">      3. ThiÕt bÞ , vËt t­, phô tïng thay thÕ dµi h¹n</t>
  </si>
  <si>
    <t xml:space="preserve">      4. Tµi s¶n dµi h¹n kh¸c</t>
  </si>
  <si>
    <t>C. Nî ph¶i tr¶(300)=310+330</t>
  </si>
  <si>
    <t xml:space="preserve">       1. Ph¶i tr¶ cho ng­êi b¸n ng¾n h¹n</t>
  </si>
  <si>
    <t xml:space="preserve">       2. Ng­êi mua tr¶ tiÒn tr­íc ng¾n h¹n</t>
  </si>
  <si>
    <t xml:space="preserve">       3. ThuÕ &amp; c¸c kho¶n ph¶i nép NN</t>
  </si>
  <si>
    <t xml:space="preserve">       4. Ph¶i tr¶ ng­êi lao ®éng</t>
  </si>
  <si>
    <t xml:space="preserve">       5.Chi phÝ ph¶i tr¶ ng¾n h¹n</t>
  </si>
  <si>
    <t xml:space="preserve">       6. Ph¶i tr¶ néi bé ng¾n h¹n</t>
  </si>
  <si>
    <t xml:space="preserve">       7. Ph¶i tr¶ theo tiÕn ®é KH H§ x©y dùng</t>
  </si>
  <si>
    <t xml:space="preserve">       8. Doanh thu ch­a thùc hiÖn ng¾n h¹n</t>
  </si>
  <si>
    <t xml:space="preserve">       9. Ph¶i tr¶ ng¾n h¹n kh¸c</t>
  </si>
  <si>
    <t xml:space="preserve">       10. Vay vµ nî thuª tµi chÝnh ng¾n h¹n</t>
  </si>
  <si>
    <t xml:space="preserve">       11. Dù phßng ph¶i tr¶ ng¾n h¹n</t>
  </si>
  <si>
    <t xml:space="preserve">       12. Quü khen th­ëng , phóc lîi</t>
  </si>
  <si>
    <t xml:space="preserve">       13. Quü b×nh æn gi¸</t>
  </si>
  <si>
    <t xml:space="preserve">       14. Giao dÞch mua b¸n lại tr¸i phiÕu chÝnh phñ</t>
  </si>
  <si>
    <t xml:space="preserve">       1. Ph¶i tr¶  ng­êi b¸n dµi h¹n</t>
  </si>
  <si>
    <t xml:space="preserve">       2. Ng­êi mua tr¶ tiÒn tr­íc dµi h¹n</t>
  </si>
  <si>
    <t xml:space="preserve">       3. Chi phÝ ph¶i tr¶ dµi h¹n</t>
  </si>
  <si>
    <t xml:space="preserve">       4. Ph¶i tr¶ néi bé vÒ vèn kinh doanh</t>
  </si>
  <si>
    <t xml:space="preserve">       5. Ph¶i tr¶ néi bé dµi h¹n</t>
  </si>
  <si>
    <t xml:space="preserve">       6. Doanh thu ch­a thùc hiÖn dµi h¹n</t>
  </si>
  <si>
    <t xml:space="preserve">       7. Ph¶i tr¶ dµi h¹n kh¸c</t>
  </si>
  <si>
    <t xml:space="preserve">       8. Vay vµ nî thuª tµi chÝnh dµi h¹n</t>
  </si>
  <si>
    <t xml:space="preserve">       9. Tr¸i phiÕu chuyÓn ®æi</t>
  </si>
  <si>
    <t xml:space="preserve">       10. Cæ phiÕu ­u ®·i </t>
  </si>
  <si>
    <t xml:space="preserve">       11. ThuÕ thu nhhËp ho·n l¹i ph¶i tr¶</t>
  </si>
  <si>
    <t xml:space="preserve">       12. Dù phßng ph¶i tr¶ dµi h¹n</t>
  </si>
  <si>
    <t xml:space="preserve">       13. Quü ph¸t triÓn khoa häc c«ng nghÖ </t>
  </si>
  <si>
    <t>D. Vèn chñ së h÷u(400)=410+430</t>
  </si>
  <si>
    <t xml:space="preserve"> I. Vèn  chñ së h÷u</t>
  </si>
  <si>
    <t xml:space="preserve">      1. Vèn gãp cña chñ së h÷u</t>
  </si>
  <si>
    <t xml:space="preserve">       - Cæ phiÕu phæ th«ng cã quyÒn biÓu quyÕt</t>
  </si>
  <si>
    <t>411a</t>
  </si>
  <si>
    <t xml:space="preserve">       - Cæ phiÕu ­u ®·i</t>
  </si>
  <si>
    <t>411b</t>
  </si>
  <si>
    <t xml:space="preserve">      3. QuyÒn chän chuyÓn ®æi tr¸i phiÕu</t>
  </si>
  <si>
    <t xml:space="preserve">      4. Vèn kh¸c cña chñ së h÷u</t>
  </si>
  <si>
    <t xml:space="preserve">      5. Cæ phiÕu quü(*)</t>
  </si>
  <si>
    <t xml:space="preserve">      6. Chªnh lÖch ®¸nh gi¸ l¹i tµi s¶n</t>
  </si>
  <si>
    <t xml:space="preserve">      7. Chªnh lÖch tû gi¸ hèi ®o¸i</t>
  </si>
  <si>
    <t xml:space="preserve">      8. Quü ®Çu t­ ph¸t triÓn</t>
  </si>
  <si>
    <t xml:space="preserve">      9. Quü hç trî s¾p xÕp doanh nghiÖp</t>
  </si>
  <si>
    <t xml:space="preserve">      10. Quü kh¸c thuéc vèn chñ së h÷u</t>
  </si>
  <si>
    <t xml:space="preserve">      11. Lîi nhuËn sau thuÕ ch­a ph©n phèi</t>
  </si>
  <si>
    <t xml:space="preserve">            -  LNST ch­a ph©n phèi luü kÕ ®Õn cuèi kú tr­íc</t>
  </si>
  <si>
    <t>421a</t>
  </si>
  <si>
    <t xml:space="preserve">            -  LNST ch­a ph©n phèi kú nµy</t>
  </si>
  <si>
    <t>421b</t>
  </si>
  <si>
    <t xml:space="preserve">      12. Nguån vèn ®Çu t­ XDCB</t>
  </si>
  <si>
    <t xml:space="preserve"> II. Nguån kinh  phÝ vµ quü kh¸c</t>
  </si>
  <si>
    <t>3a</t>
  </si>
  <si>
    <t>3b</t>
  </si>
  <si>
    <t>MÉu sè B01-DN</t>
  </si>
  <si>
    <t>Sè 16 ®­êng Ng« QuyÒn - H¶i phßng</t>
  </si>
  <si>
    <t>(Ban hµnh theo TTsè 200/2014/TT-BTC ngµy 22/12/2014 cña Bé Tµi ChÝnh)</t>
  </si>
  <si>
    <t>I. ®Æc ®iÓm ho¹t ®éng cña doanh nghiÖp</t>
  </si>
  <si>
    <t>200</t>
  </si>
  <si>
    <t>210</t>
  </si>
  <si>
    <t>211</t>
  </si>
  <si>
    <t xml:space="preserve">chØ tiªu </t>
  </si>
  <si>
    <t xml:space="preserve">m· sè </t>
  </si>
  <si>
    <t>132</t>
  </si>
  <si>
    <t>133</t>
  </si>
  <si>
    <t>134</t>
  </si>
  <si>
    <t xml:space="preserve"> IV. Hµng tån kho</t>
  </si>
  <si>
    <t>140</t>
  </si>
  <si>
    <t>141</t>
  </si>
  <si>
    <t>149</t>
  </si>
  <si>
    <t>150</t>
  </si>
  <si>
    <t>151</t>
  </si>
  <si>
    <t>Hµng tån kho</t>
  </si>
  <si>
    <t>Chi phÝ s¶n xuÊt kinh doanh dë dang</t>
  </si>
  <si>
    <t>Hµng göi ®i b¸n</t>
  </si>
  <si>
    <t xml:space="preserve">      2. ThÆng d­ vèn cæ phÇn</t>
  </si>
  <si>
    <t>ThuÕ thu nhËp ho·n l¹i ph¶i tr¶</t>
  </si>
  <si>
    <t>Vèn ®Çu t­ cña chñ së h÷u</t>
  </si>
  <si>
    <t>ThÆng d­ vèn cæ phÇn</t>
  </si>
  <si>
    <t>01</t>
  </si>
  <si>
    <t>Doanh thu ch­a thùc hiÖn</t>
  </si>
  <si>
    <t>theo ph­¬ng ph¸p vèn chñ</t>
  </si>
  <si>
    <t>Tæng céng tµi s¶n (270 = 100 + 200)</t>
  </si>
  <si>
    <t>270</t>
  </si>
  <si>
    <t>PHẦN II: DÀI HẠN</t>
  </si>
  <si>
    <t>Công ty TNHH MTV VIPCO Hạ long</t>
  </si>
  <si>
    <t>Công ty CP vận tải xăng dầu VIPCO</t>
  </si>
  <si>
    <t>Công ty XD khu vực 3</t>
  </si>
  <si>
    <t>Công ty LD hoá chất PTN</t>
  </si>
  <si>
    <t>Tập đoàn xăng dầu Việt Nam</t>
  </si>
  <si>
    <t>Chi nhánh xăng dầu bắc Ninh</t>
  </si>
  <si>
    <t>Công ty XD Bắc Sơn(Hà Bắc)</t>
  </si>
  <si>
    <t>Công ty XD Thanh hoá</t>
  </si>
  <si>
    <t>Công ty XD B12-Cảng dầu B12</t>
  </si>
  <si>
    <t>Công ty CP hoá dầu Petrolimex</t>
  </si>
  <si>
    <t>Công ty xăng dầu Phú Thọ</t>
  </si>
  <si>
    <t>PHẦN I: NGẮN HAN</t>
  </si>
  <si>
    <t>Đầu kỳ</t>
  </si>
  <si>
    <t>Cuối kỳ</t>
  </si>
  <si>
    <t>Tên đơn vị</t>
  </si>
  <si>
    <t>BẢNG CÔNG NỢ PHẢI THU NỘI BỘ TẬP ĐOÀN XD</t>
  </si>
  <si>
    <t>Thông tin các bên liên quan</t>
  </si>
  <si>
    <t>PHAN II: DAI HAN</t>
  </si>
  <si>
    <t>Công ty TNHH MTV VIPCO Đà nẵng</t>
  </si>
  <si>
    <t>CT CP VTXD đường thuỷ PETROLIMEX</t>
  </si>
  <si>
    <t>Công ty XD B12</t>
  </si>
  <si>
    <t>Công ty TNHH gas Petrolimex HP</t>
  </si>
  <si>
    <t>Tổng kho xăng dầu Đức Giang</t>
  </si>
  <si>
    <t>PHAN I: NGAN HAN</t>
  </si>
  <si>
    <t xml:space="preserve">  CÔNG NỢ PHẢI TRẢ NỘI BỘ TẬP ĐOÀN XD</t>
  </si>
  <si>
    <t xml:space="preserve">      1. Hµng tån kho</t>
  </si>
  <si>
    <t xml:space="preserve"> - T¨ng kh¸c</t>
  </si>
  <si>
    <t xml:space="preserve"> - Gi¶m kh¸c</t>
  </si>
  <si>
    <t>Sè d­ cuèi kú</t>
  </si>
  <si>
    <t>TiÒn vµ c¸c kho¶n t­¬ng ®­¬ng tiÒn</t>
  </si>
  <si>
    <t>4. Gi¸ vèn hµng b¸n</t>
  </si>
  <si>
    <t>5. Lîi nhuËn gép vÒ b¸n hµng vµ cung cÊp dÞch vô (20=10-11)</t>
  </si>
  <si>
    <t>6. Doanh thu ho¹t ®éng tµi chÝnh</t>
  </si>
  <si>
    <t>Tµi s¶n thõa chê gi¶i quyÕt</t>
  </si>
  <si>
    <t>Ph¶i tr¶ vÒ cæ phÇn ho¸</t>
  </si>
  <si>
    <t>NhËn ký quü, ký c­îc ng¾n h¹n</t>
  </si>
  <si>
    <t>a</t>
  </si>
  <si>
    <t>Tr¸i phiÕu ph¸t hµnh</t>
  </si>
  <si>
    <t>b</t>
  </si>
  <si>
    <t>418</t>
  </si>
  <si>
    <t>20</t>
  </si>
  <si>
    <t>30</t>
  </si>
  <si>
    <t>31</t>
  </si>
  <si>
    <t>MÉu sè B03 - DN</t>
  </si>
  <si>
    <t>b¸o c¸o L­u chuyÓn tiÒn tÖ</t>
  </si>
  <si>
    <t>Luü kÕ tõ ®Çu n¨m ®Õn cuèi quÝ nµy</t>
  </si>
  <si>
    <t>Tæng céng</t>
  </si>
  <si>
    <t xml:space="preserve">      4. Ph¶i thu theo tiÕn ®é KHH§ x©y dùng</t>
  </si>
  <si>
    <t>NguyÔn Träng Thuû</t>
  </si>
  <si>
    <t xml:space="preserve">                NguyÔn Träng Thuû</t>
  </si>
  <si>
    <t xml:space="preserve">     - Chi phÝ kh¸c.</t>
  </si>
  <si>
    <t>+</t>
  </si>
  <si>
    <t>-</t>
  </si>
  <si>
    <t>152</t>
  </si>
  <si>
    <t>40</t>
  </si>
  <si>
    <t>250</t>
  </si>
  <si>
    <t/>
  </si>
  <si>
    <t>300</t>
  </si>
  <si>
    <t xml:space="preserve">  I. Nî ng¾n h¹n</t>
  </si>
  <si>
    <t>310</t>
  </si>
  <si>
    <t xml:space="preserve">    Trong ®ã: L·i vay ph¶i tr¶</t>
  </si>
  <si>
    <t>229</t>
  </si>
  <si>
    <t xml:space="preserve">     - Ph­¬ng ph¸p ph©n bæ chi phÝ tr¶ tr­íc: Ph©n bæ theo ph­¬ng ph¸p ®­êng th¼ng.</t>
  </si>
  <si>
    <t xml:space="preserve">      2. Tµi s¶n thuÕ thu nhËp ho·n l¹i</t>
  </si>
  <si>
    <t>262</t>
  </si>
  <si>
    <t xml:space="preserve">      2. Tµi s¶n cè ®Þnh thuª tµi chÝnh</t>
  </si>
  <si>
    <t>224</t>
  </si>
  <si>
    <t>225</t>
  </si>
  <si>
    <t>226</t>
  </si>
  <si>
    <t>( Theo ph­¬ng ph¸p gi¸n tiÕp)</t>
  </si>
  <si>
    <t>Luü kÕ tõ ®Çu n¨m ®Õn cuèi quý nµy</t>
  </si>
  <si>
    <t>Tµi s¶n thuÕ thu nhËp ho·n l¹i vµ thuÕ thu nhËp ho·n l¹i ph¶i tr¶</t>
  </si>
  <si>
    <t>1. Lîi nhuËn tr­íc thuÕ</t>
  </si>
  <si>
    <t>2. §iÒu chØnh cho c¸c kho¶n</t>
  </si>
  <si>
    <t xml:space="preserve"> - KhÊu hao TSC§</t>
  </si>
  <si>
    <t xml:space="preserve"> - C¸c kho¶n dù phßng</t>
  </si>
  <si>
    <t xml:space="preserve"> - L·i, lç chªnh lÖch tû gi¸ hèi ®o¸i ch­a thùc hiÖn</t>
  </si>
  <si>
    <t xml:space="preserve"> - L·i, lç tõ ho¹t ®éng ®Çu t­</t>
  </si>
  <si>
    <t xml:space="preserve"> - Chi phÝ l·i vay</t>
  </si>
  <si>
    <t>3. Lîi nhuËn tõ ho¹t ®éng kinh doanh tr­íc thay ®æi vèn l­u ®éng</t>
  </si>
  <si>
    <t xml:space="preserve"> - T¨ng,  gi¶m c¸c kho¶n ph¶i thu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</si>
  <si>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</si>
  <si>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</si>
  <si>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</si>
  <si>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</si>
  <si>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</si>
  <si>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</si>
  <si>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</si>
  <si>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</si>
  <si>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</si>
  <si>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</si>
  <si>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5. TiÒn chi ®Çu t­ vèn gãp vµo ®¬n vÞ kh¸c</t>
  </si>
  <si>
    <t xml:space="preserve"> 6. TiÒn thu håi  ®Çu t­ vèn gãp vµo ®¬n vÞ kh¸c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</si>
  <si>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</si>
  <si>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</si>
  <si>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</si>
  <si>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</si>
  <si>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</si>
  <si>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>L­u chuyÓn thuÇn tõ ho¹t ®éng  tµi chÝnh</t>
  </si>
  <si>
    <t>08</t>
  </si>
  <si>
    <t>09</t>
  </si>
  <si>
    <t>B¶o hiÓm y tÕ</t>
  </si>
  <si>
    <t>II. Kú kÕ to¸n, ®¬n vÞ tiÒn tÖ sö dông trong kÕ to¸n</t>
  </si>
  <si>
    <t>B. Tµi s¶n dµi h¹n(200)=210+220+240+250+260</t>
  </si>
  <si>
    <t>Sè d­ ®Çu n¨m tr­íc</t>
  </si>
  <si>
    <t>Tµi s¶n thuÕ thu nhËp ho·n l¹i liªn quan ®Õn kho¶n chªnh lÖch t¹m thêi</t>
  </si>
  <si>
    <t>®­îc khÊu trõ</t>
  </si>
  <si>
    <t>Kho¶n hoµn nhËp tµi s¶n thuÕ thu nhËp ho·n l¹i ®· ®­îc ghi nhËn tõ c¸c n¨m</t>
  </si>
  <si>
    <t>tr­íc</t>
  </si>
  <si>
    <t>chÞu thuÕ</t>
  </si>
  <si>
    <t>III. C¸c kho¶n ph¶i thu ng¾n h¹n</t>
  </si>
  <si>
    <t xml:space="preserve">      3. Ph¶i thu néi bé ng¾n h¹n</t>
  </si>
  <si>
    <t xml:space="preserve">      2. ThuÕ GTGT ®­îc khÊu trõ</t>
  </si>
  <si>
    <t xml:space="preserve">      4. Tµi s¶n ng¾n h¹n kh¸c</t>
  </si>
  <si>
    <t xml:space="preserve">Tæng tµi s¶n </t>
  </si>
  <si>
    <t xml:space="preserve">Tæng nî ph¶i tr¶ </t>
  </si>
  <si>
    <t xml:space="preserve"> 5. TiÒn chi tr¶ nî thuª tµi chÝnh</t>
  </si>
  <si>
    <t xml:space="preserve"> 6. Cæ tøc, lîi nhuËn ®· tr¶ cho chñ së h÷u</t>
  </si>
  <si>
    <t>¶nh h­ëng cña thay ®æi tû gi¸ hèi ®o¸i quy ®æi ngo¹i tÖ</t>
  </si>
  <si>
    <t>1. Doanh thu b¸n hµng vµ cung cÊp dÞch vô</t>
  </si>
  <si>
    <t>kÕt qu¶ ho¹t ®éng s¶n xuÊt kinh doanh hîp nhÊt</t>
  </si>
  <si>
    <t xml:space="preserve"> TiÒn mÆt </t>
  </si>
  <si>
    <t xml:space="preserve"> TiÒn ®ang chuyÓn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</si>
  <si>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</si>
  <si>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</si>
  <si>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thuÕ thu nhËp ho·n l¹i ph¶i tr¶ ®· ghi nhËn  tõ c¸c n¨m trø¬c</t>
  </si>
  <si>
    <t xml:space="preserve"> 4. TiÒn thu håi cho vay , b¸n l¹i c¸c c«ng cô nî cña ®¬n vÞ kh¸c</t>
  </si>
  <si>
    <t xml:space="preserve"> 3. TiÒn chi cho vay , mua c¸c c«ng cô nî cña ®¬n vÞ kh¸c</t>
  </si>
  <si>
    <t>C¸c giao dÞch vÒ vèn víi c¸c chñ së h÷u vµ ph©n phèi cæ tøc,chia lîi nhuËn</t>
  </si>
  <si>
    <t>Cæ tøc, t¹m øng</t>
  </si>
  <si>
    <t>ch÷a vµ ®ãng míi ph­¬ng tiÖn thuû, s¶n xuÊt c¬ khÝ.</t>
  </si>
  <si>
    <t xml:space="preserve">   1 - H×nh thøc së h÷u vèn : DN cæ phÇn.</t>
  </si>
  <si>
    <t xml:space="preserve">     - Ph­¬ng ph¸p khÊu hao TSC§(h÷u h×nh, v« h×nh, thuª tµi chÝnh): Ph­¬ng ph¸p KH ®­êng th¼ng.</t>
  </si>
  <si>
    <t>chÞu thuÕ vµ thuÕ suÊt thuÕ TNDN trong n¨m hiÖn hµnh.</t>
  </si>
  <si>
    <t xml:space="preserve">thu nhËp doanh nghiÖp ho·n l¹i: Chi phÝ thuÕ thu nhËp hiÖn hµnh ®­îc x¸c ®Þnh trªn c¬ së thu nhËp </t>
  </si>
  <si>
    <t>Tµi s¶n thuÕ thu nhËp ho·n l¹i</t>
  </si>
  <si>
    <t>§¬n vÞ tÝnh: ®ång VN</t>
  </si>
  <si>
    <t>cty cp vËn t¶i vµ dv petrolimex HP</t>
  </si>
  <si>
    <t>Chi phÝ c«ng cô dông cô</t>
  </si>
  <si>
    <t>Quü ®Çu t­ ph¸t triÓn</t>
  </si>
  <si>
    <t>A. Tµi s¶n ng¾n h¹n [(100)=110+120+130+140+150]</t>
  </si>
  <si>
    <t xml:space="preserve">  I. TiÒn vµ c¸c kho¶n t­¬ng ®­¬ng tiÒn</t>
  </si>
  <si>
    <t>Sè tiÒn tr¶ nî gèc vay theo khÕ ­íc th«ng th­êng</t>
  </si>
  <si>
    <t>Sè ®Çu n¨m</t>
  </si>
  <si>
    <t xml:space="preserve"> Ng­êi lËp                      KÕ to¸n tr­ëng                             Tæng gi¸m ®èc                   </t>
  </si>
  <si>
    <t xml:space="preserve"> Ph¹m Kim Anh           Ph¹m ThÞ Ngäc Anh                    NguyÔn Träng Thuû </t>
  </si>
  <si>
    <t xml:space="preserve">  -  Sè ®Çu kú</t>
  </si>
  <si>
    <t xml:space="preserve"> - C¸c cam kÕt vÒ viÖc mua, b¸n TSC§ h÷u h×nh cã gi¸ trÞ lín trong t­¬ng lai:</t>
  </si>
  <si>
    <t xml:space="preserve">    - Doanh thu b¸n hµng: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</si>
  <si>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</si>
  <si>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</si>
  <si>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>B¶o hiÓm thÊt nghiÖp</t>
  </si>
  <si>
    <t>TrÝch tr­íc chi phÝ tiÒn l­¬ng trong thêi gian nghØ phÐp</t>
  </si>
  <si>
    <t>Chi phÝ söa ch÷a lín TSC§</t>
  </si>
  <si>
    <t xml:space="preserve">      1. TiÒn</t>
  </si>
  <si>
    <t>STT</t>
  </si>
  <si>
    <t>Kho¶n môc</t>
  </si>
  <si>
    <t>n¨m tr­íc</t>
  </si>
  <si>
    <t>Céng gi¸ gèc hµng tån kho</t>
  </si>
  <si>
    <t xml:space="preserve">C¸c kho¶n ph¶i nép kh¸c </t>
  </si>
  <si>
    <t xml:space="preserve"> 7. ChiphÝ tµi chÝnh</t>
  </si>
  <si>
    <t xml:space="preserve">    - Nguyªn t¾c ghi nhËn vèn ®Çu t­ cña chñ së h÷u, thÆng d­ vèn cæ phÇn, vèn kh¸c cña chñ së h÷u: </t>
  </si>
  <si>
    <t>sau thuÕ.</t>
  </si>
  <si>
    <t xml:space="preserve">khi t¨ng vèn ®iÒu lÖ, khi ph¸t hµnh cæ phiÕu b¸n ra cao h¬n mÖnh gi¸ cæ phiÕu, ph©n phèi lîi nhuËn </t>
  </si>
  <si>
    <t xml:space="preserve">    - Nguyªn t¾c ghi nhËn chªnh lÖch tû gi¸: </t>
  </si>
  <si>
    <t xml:space="preserve">    - Nguyªn t¾c ghi nhËn chªnh lÖch ®¸nh gi¸ l¹i tµi s¶n: </t>
  </si>
  <si>
    <t xml:space="preserve">    - Nguyªn t¾c ghi nhËn lîi nhuËn ch­a ph©n phèi: </t>
  </si>
  <si>
    <t>Gi¸ vèn cña hµng ho¸ ®· b¸n</t>
  </si>
  <si>
    <t>Gi¸ vèn cña thµnh phÈm ®· b¸n</t>
  </si>
  <si>
    <t>Gi¸ vèn cña dÞch vô ®· cung cÊp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</si>
  <si>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</si>
  <si>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</si>
  <si>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</si>
  <si>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</si>
  <si>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</si>
  <si>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</si>
  <si>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</si>
  <si>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</si>
  <si>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</si>
  <si>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</si>
  <si>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</si>
  <si>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</si>
  <si>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</si>
  <si>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</si>
  <si>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</si>
  <si>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Nî ph¶I tr¶</t>
  </si>
  <si>
    <t>C¸c kho¶n ph¶i tr¶</t>
  </si>
  <si>
    <t>Ph¶i tr¶ tiÒn vay</t>
  </si>
  <si>
    <t>Nî ph¶i tr¶ kh«ng ph©n bæ</t>
  </si>
  <si>
    <t xml:space="preserve">      1. Nguån kinh phÝ</t>
  </si>
  <si>
    <t xml:space="preserve">      2. Nguån kinh phÝ h×nh thµnh TSC§</t>
  </si>
  <si>
    <t xml:space="preserve">söa ch÷a ,®ãng míi ph­¬ng tiÖn thñy 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</si>
  <si>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</si>
  <si>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</si>
  <si>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</si>
  <si>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</si>
  <si>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</si>
  <si>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</si>
  <si>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</si>
  <si>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</si>
  <si>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</si>
  <si>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</si>
  <si>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>Chi phÝ s¶n xuÊt, kinh doanh theo yÕu tè</t>
  </si>
  <si>
    <t>Chi phÝ nguyªn liÖu, vËt liÖu</t>
  </si>
  <si>
    <t>Chi phÝ khÊu hao tµi s¶n cè ®Þnh</t>
  </si>
  <si>
    <t>Chi phÝ kh¸c b»ng tiÒn</t>
  </si>
  <si>
    <t>VII</t>
  </si>
  <si>
    <t>Doanh thu ho¹t ®éng tµi chÝnh</t>
  </si>
  <si>
    <t>130</t>
  </si>
  <si>
    <t>131</t>
  </si>
  <si>
    <t>100</t>
  </si>
  <si>
    <t>110</t>
  </si>
  <si>
    <t>Ph¶i thu kh¸c</t>
  </si>
  <si>
    <t>Chi phÝ nh©n c«ng</t>
  </si>
  <si>
    <t>ThuÕ thu nhËp ho·n l¹i ph¶i tr¶ ph¸t sinh tõ c¸c kho¶n chªnh lÖch t¹m thêi</t>
  </si>
  <si>
    <t xml:space="preserve">ThuÕ thu nhËp ho·n l¹i ph¶i tr¶ </t>
  </si>
  <si>
    <t>Vèn chñ së h÷u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</si>
  <si>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</si>
  <si>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</si>
  <si>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</si>
  <si>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</si>
  <si>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</si>
  <si>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</si>
  <si>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Vèn gãp ®Çu n¨m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</si>
  <si>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</si>
  <si>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</si>
  <si>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</si>
  <si>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</si>
  <si>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268</t>
  </si>
  <si>
    <t>219</t>
  </si>
  <si>
    <t>220</t>
  </si>
  <si>
    <t>221</t>
  </si>
  <si>
    <t>222</t>
  </si>
  <si>
    <t>228</t>
  </si>
  <si>
    <t>TiÒn vµ t­¬ng ®­¬ng tiÒn cuèi kú (70=50+60+61)</t>
  </si>
  <si>
    <t>L­u chuyÓn tiÒn thuÇn trong kú (50=20+30+40)</t>
  </si>
  <si>
    <t>50</t>
  </si>
  <si>
    <t>51</t>
  </si>
  <si>
    <t>52</t>
  </si>
  <si>
    <t>400</t>
  </si>
  <si>
    <t>410</t>
  </si>
  <si>
    <t>411</t>
  </si>
  <si>
    <t>412</t>
  </si>
  <si>
    <t>413</t>
  </si>
  <si>
    <t>414</t>
  </si>
  <si>
    <t>415</t>
  </si>
  <si>
    <t>417</t>
  </si>
  <si>
    <t>419</t>
  </si>
  <si>
    <t>420</t>
  </si>
  <si>
    <t>iv- c¸c chÝnh s¸ch kÕ to¸n ¸p dông</t>
  </si>
  <si>
    <t>Vay ng¾n h¹n</t>
  </si>
  <si>
    <t>70</t>
  </si>
  <si>
    <t>Ph¶i thu ng­êi lao ®éng</t>
  </si>
  <si>
    <t>thuyÕt minh b¸o c¸o tµi chÝnh</t>
  </si>
  <si>
    <t>111</t>
  </si>
  <si>
    <t>112</t>
  </si>
  <si>
    <t xml:space="preserve">     - Nguyªn t¾c ghi nhËn TSC§(h÷u h×nh, v« h×nh, thuª tµi chinh): Theo nguyªn gi¸.</t>
  </si>
  <si>
    <t xml:space="preserve">     - Nguyªn t¾c ghi nhËn bÊt ®éng s¶n ®Çu t­.</t>
  </si>
  <si>
    <t xml:space="preserve">     - Ph­¬ng ph¸p khÊu hao bÊt ®éng s¶n ®Çu t­.</t>
  </si>
  <si>
    <t xml:space="preserve">     - C¸c kho¶n ®Çu t­ ng¾n h¹n, dµi h¹n kh¸c.</t>
  </si>
  <si>
    <t xml:space="preserve">     - Ph­¬ng ph¸p lËp dù phßng gi¶m gi¸ ®Çu t­ ng¾n h¹n, dµi h¹n.</t>
  </si>
  <si>
    <t xml:space="preserve">     - Chi phÝ tr¶ tr­íc: Ghi nhËn c¸c kho¶n phÝ ®· thanh to¸n chê ph©n bæ.</t>
  </si>
  <si>
    <t xml:space="preserve">          Tæng céng nguån vèn (430 = 300 + 400)</t>
  </si>
  <si>
    <t>thuyÕt minh</t>
  </si>
  <si>
    <t>3. Doanh thu thuÇn vÒ b¸n hµng vµ cung cÊp dÞch vô (10=01-02)</t>
  </si>
  <si>
    <t>10</t>
  </si>
  <si>
    <t>11</t>
  </si>
  <si>
    <t>I. L­u chuyÓn tiÒn tõ ho¹t ®éng s¶n xuÊt kinh doanh</t>
  </si>
  <si>
    <t xml:space="preserve">      1. Tµi s¶n cè ®Þnh h÷u h×nh</t>
  </si>
  <si>
    <t xml:space="preserve">         - Nguyªn gi¸</t>
  </si>
  <si>
    <t>223</t>
  </si>
  <si>
    <t>2. C¸c kho¶n gi¶m trõ (05+06+07)</t>
  </si>
  <si>
    <t>Chi phÝ ph¶i tr¶</t>
  </si>
  <si>
    <t>n¨m nay</t>
  </si>
  <si>
    <t>02</t>
  </si>
  <si>
    <t>03</t>
  </si>
  <si>
    <t>04</t>
  </si>
  <si>
    <t>05</t>
  </si>
  <si>
    <t>06</t>
  </si>
  <si>
    <t xml:space="preserve">      2. C¸c kho¶n t­¬ng ®­¬ng tiÒn</t>
  </si>
  <si>
    <t>21</t>
  </si>
  <si>
    <t>22</t>
  </si>
  <si>
    <t>23</t>
  </si>
  <si>
    <t xml:space="preserve"> III. BÊt ®éng s¶n ®Çu t­</t>
  </si>
  <si>
    <t xml:space="preserve">      - Nguyªn gi¸</t>
  </si>
  <si>
    <t xml:space="preserve">      - Gi¸ trÞ hao mßn luü kÕ (*)</t>
  </si>
  <si>
    <t xml:space="preserve"> IV. C¸c kho¶n ®Çu t­ tµi chÝnh dµi h¹n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</si>
  <si>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</si>
  <si>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</si>
  <si>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</si>
  <si>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</si>
  <si>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Tµi s¶n cè ®Þnh v« h×nh</t>
  </si>
  <si>
    <t>227</t>
  </si>
  <si>
    <t xml:space="preserve"> 7. TiÒn thu l·i cho vay, cæ tøc vµ lîi nhuËn ®­îc chia</t>
  </si>
  <si>
    <t>ChØ tiªu</t>
  </si>
  <si>
    <t>m· sè</t>
  </si>
  <si>
    <t xml:space="preserve">     - C¸c kho¶n ®Çu t­ vµo chøng kho¸n ng¾n h¹n: Theo gi¸ mua thùc tÕ céng chi phÝ m«i giíi</t>
  </si>
  <si>
    <t>Kinh phÝ c«ng ®oµn</t>
  </si>
  <si>
    <t>TiÒn vµ t­¬ng ®­¬ng tiÒn ®Çu kú</t>
  </si>
  <si>
    <t xml:space="preserve"> - Lç trong kú</t>
  </si>
  <si>
    <t xml:space="preserve">  1. ThuÕ GTGT hµng b¸n néi ®Þa</t>
  </si>
  <si>
    <t xml:space="preserve">  2. ThuÕ GTGT hµng nhËp khÈu</t>
  </si>
  <si>
    <t xml:space="preserve">  3. ThuÕ tiªu thô ®Æc biÖt</t>
  </si>
  <si>
    <t xml:space="preserve">  4. ThuÕ xuÊt nhËp khÈu</t>
  </si>
  <si>
    <t xml:space="preserve">  5. ThuÕ thu nhËp doanh nghiÖp</t>
  </si>
  <si>
    <t xml:space="preserve">  6. ThuÕ thu nhËp c¸ nh©n</t>
  </si>
  <si>
    <t xml:space="preserve">  7. ThuÕ tµi nguyªn</t>
  </si>
  <si>
    <t xml:space="preserve">  8. ThuÕ nhµ ®Êt</t>
  </si>
  <si>
    <t xml:space="preserve">  9. TiÒn thuª ®Êt</t>
  </si>
  <si>
    <t xml:space="preserve">  10. C¸c lo¹i thuÕ kh¸c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</si>
  <si>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</si>
  <si>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</si>
  <si>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</si>
  <si>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</si>
  <si>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</si>
  <si>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</si>
  <si>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</si>
  <si>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</si>
  <si>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</si>
  <si>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A</t>
  </si>
  <si>
    <t xml:space="preserve">  I. C¸c kho¶n ph¶i thu dµi h¹n</t>
  </si>
  <si>
    <t xml:space="preserve">      1. Ph¶i thu dµi h¹n cña kh¸ch hµng</t>
  </si>
  <si>
    <t xml:space="preserve"> II. Tµi s¶n cè ®Þnh</t>
  </si>
  <si>
    <t>120</t>
  </si>
  <si>
    <t>121</t>
  </si>
  <si>
    <t>Dù phßng gi¶m gi¸ hµng tån kho</t>
  </si>
  <si>
    <t xml:space="preserve">C¸c kho¶n gi¶m trõ doanh thu </t>
  </si>
  <si>
    <t xml:space="preserve">Tæng doanh thu b¸n hµng vµ cung cÊp dÞch vô </t>
  </si>
  <si>
    <t>L·i tiÒn vay</t>
  </si>
  <si>
    <t>VI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</si>
  <si>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</si>
  <si>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</si>
  <si>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</si>
  <si>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</si>
  <si>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</si>
  <si>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>Trong ®ã</t>
  </si>
  <si>
    <t>ChiÕt khÊu th­¬ng m¹i</t>
  </si>
  <si>
    <t>Gi¶m gi¸ hµng b¸n</t>
  </si>
  <si>
    <t xml:space="preserve"> II. Nî dµi h¹n</t>
  </si>
  <si>
    <t xml:space="preserve">         - Gi¸ trÞ hao mßn luü kÕ(*)</t>
  </si>
  <si>
    <t xml:space="preserve">C¸c kho¶n ph¶i tr¶, ph¶i nép kh¸c </t>
  </si>
  <si>
    <t xml:space="preserve">B¶o hiÓm x· héi </t>
  </si>
  <si>
    <t>Chi phÝ tµi chÝnh</t>
  </si>
  <si>
    <t xml:space="preserve">Céng </t>
  </si>
  <si>
    <t>60</t>
  </si>
  <si>
    <t>61</t>
  </si>
  <si>
    <t>Gi¸ vèn hµng b¸n</t>
  </si>
  <si>
    <t>Chi phÝ dÞch vô mua ngoµi</t>
  </si>
  <si>
    <t>L­u chuyÓn thuÇn tõ ho¹t ®éng ®Çu t­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</si>
  <si>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</si>
  <si>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</si>
  <si>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</si>
  <si>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     2. Dù phßng gi¶m gi¸ hµng tån kho (*)</t>
  </si>
  <si>
    <t xml:space="preserve"> V. Tµi s¶n ng¾n h¹n kh¸c</t>
  </si>
  <si>
    <t xml:space="preserve">         Ng­êi lËp                                                       KÕ to¸n tr­ëng </t>
  </si>
  <si>
    <t>421</t>
  </si>
  <si>
    <t>Doanh thu b¸n hµng</t>
  </si>
  <si>
    <t>Céng</t>
  </si>
  <si>
    <t>Cæ tøc, lîi nhuËn ®­îc chia</t>
  </si>
  <si>
    <t>Sè l­îng cæ phiÕu ®¨ngký ph¸t hµnh</t>
  </si>
  <si>
    <t>Sè l­îng cæ phiÕu ®· b¸n ra c«ng chóng</t>
  </si>
  <si>
    <t>Cæ phiÕu phæ th«ng</t>
  </si>
  <si>
    <t>M· sè</t>
  </si>
  <si>
    <t xml:space="preserve"> 4. TiÒn chi tr¶ nî gèc vay</t>
  </si>
  <si>
    <t>Cæ phiÕu ­u ®·i</t>
  </si>
  <si>
    <t>Sè l­îng cæ phiÕu mua l¹i</t>
  </si>
  <si>
    <t>Sè l­îng cæ phiÕu ®ang l­u hµnh</t>
  </si>
  <si>
    <t>*</t>
  </si>
  <si>
    <t xml:space="preserve">              §¬n vÞ tÝnh: ®ång VN</t>
  </si>
  <si>
    <t xml:space="preserve"> VI. Lîi thÕ th­¬ng m¹i </t>
  </si>
  <si>
    <t>Lîi Ých cæ ®«ng kh«ng kiÓm so¸t</t>
  </si>
  <si>
    <t>B¶ng c©n ®èi kÕ to¸n hîp nhÊt</t>
  </si>
  <si>
    <t xml:space="preserve">8. L·i hoÆc lç trong c«ng ty liªn doanh liªn kÕt </t>
  </si>
  <si>
    <t>9. Chi phÝ b¸n hµng</t>
  </si>
  <si>
    <t>10. Chi phÝ qu¶n lý doanh nghiÖp</t>
  </si>
  <si>
    <t>11. Lîi nhuËn thuÇn tõ H§ kinh doanh (30=20+(21-22)+24-(25+26))</t>
  </si>
  <si>
    <t>12. Thu nhËp kh¸c</t>
  </si>
  <si>
    <t>13. Chi phÝ kh¸c</t>
  </si>
  <si>
    <t>14. Lîi nhuËn kh¸c (40=31-32)</t>
  </si>
  <si>
    <t>19. Lîi nhuËn sau thuÕ cña cæ ®«ng c«ng ty mÑ</t>
  </si>
  <si>
    <t>20. Lîi nhuËn sau thuÕ cña cæ ®«ng kh«ng kiÓm so¸t</t>
  </si>
  <si>
    <t>22. L·i suy gi¶m trªn cæ phiÕu</t>
  </si>
  <si>
    <t>thuyÕt minh( VI)</t>
  </si>
  <si>
    <t xml:space="preserve">      Ph¹m Kim Anh                                             Ph¹m ThÞ Ngäc Anh</t>
  </si>
  <si>
    <t>MÉu sè B02-DN/HN</t>
  </si>
  <si>
    <t xml:space="preserve"> - C¸c kho¶n ®iÒu chØnh kh¸c</t>
  </si>
  <si>
    <t>07</t>
  </si>
  <si>
    <t xml:space="preserve">       Ng­êi lËp                                 KÕ to¸n tr­ëng</t>
  </si>
  <si>
    <t xml:space="preserve"> - TiÒn l·i vay ®· tr¶</t>
  </si>
  <si>
    <t>34</t>
  </si>
  <si>
    <t>MÉu sè B 09 -DN</t>
  </si>
  <si>
    <t xml:space="preserve">   4 - Chu kú s¶n xuÊt kinh doanh th«ng th­êng</t>
  </si>
  <si>
    <t xml:space="preserve">  1 - Niªn ®é kÕ to¸n : B¾t ®Çu 01/01/2015 - KÕt thóc 31/12/2015</t>
  </si>
  <si>
    <t xml:space="preserve">  2 - §¬n vÞ tiÒn tÖ sö dông trong kÕ to¸n: §ång ViÖt Nam</t>
  </si>
  <si>
    <t xml:space="preserve">  1 - ChÕ ®é kÕ to¸n ¸p dông: Theo Th«ng t­ 200/2014 TT-BTC ban hµnh ngµy 22/12/2014 cña Bé tµi chÝnh </t>
  </si>
  <si>
    <t xml:space="preserve">  2 - Tuyªn bè vÒ viÖc tu©n thñ chuÈn mùc kÕ to¸n vµ chÕ ®é kÕ to¸n: ¸p dông chuÈn mùc  kÕ to¸n </t>
  </si>
  <si>
    <t>ViÖt Nam do Bé tµi chÝnh ban hµnh</t>
  </si>
  <si>
    <t xml:space="preserve">  3 - H×nh thøc kÕ to¸n ¸p dông: KÕ to¸n m¸y( theo h×nh thøc NhËt ký chung)</t>
  </si>
  <si>
    <t xml:space="preserve">  1- Nguyªn t¾c ghi nhËn c¸c kho¶n t­¬ng ®­¬ng tiÒn: Tû gi¸ thùc tÕ</t>
  </si>
  <si>
    <t xml:space="preserve">  2- C«ng ty cã 01 C«ng ty con </t>
  </si>
  <si>
    <t xml:space="preserve">  3- Nguyªn t¾c kÕ to¸n nî ph¶i thu : Theo dâi chi tiÕt cho tõng ®èi t­îng theo kú h¹n gèc, kú h¹n cßn l¹i t¹i thêi ®iÓm b¸o c¸o</t>
  </si>
  <si>
    <t xml:space="preserve">  4 - Nguyªn t¾c ghi nhËn hµng tån kho:</t>
  </si>
  <si>
    <t xml:space="preserve">     - Nguyªn t¾c ghi nhËn hµng tån kho: Theo gi¸ gèc.</t>
  </si>
  <si>
    <t xml:space="preserve">  5 - Nguyªn t¾c ghi nhËn vµ khÊu hao TSC§:</t>
  </si>
  <si>
    <t xml:space="preserve">  6 - Nguyªn t¾c ghi nhËn vµ khÊu hao bÊt ®éng s¶n ®Çu t­: Kh«ng cã</t>
  </si>
  <si>
    <t xml:space="preserve">  7 - Nguyªn t¾c ghi nhËn c¸c kho¶n ®Çu t­ tµi chÝnh: </t>
  </si>
  <si>
    <t xml:space="preserve">     - C¸c kho¶n ®Çu t­ vµo c«ng ty con ®­îc lËp trªn c¬ së hîp nhÊt; c«ng ty liªn kÕt ®­îc tr×nh bµy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</si>
  <si>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</si>
  <si>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</si>
  <si>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8 - Nguyªn t¾c ghi nhËn vµ vèn ho¸ c¸c kho¶n chi phÝ ®i vay: Kh«ng cã</t>
  </si>
  <si>
    <t xml:space="preserve"> 9 - Nguyªn t¾c ghi nhËn vµ vèn ho¸ c¸c kho¶n chi phÝ kh¸c: Kh«ng cã</t>
  </si>
  <si>
    <t xml:space="preserve"> 10 - Nguyªn t¾c ghi nhËn chi phÝ ph¶i tr¶: TrÝch tr­íc chi phÝ  ph¶i tr¶ trong kú.</t>
  </si>
  <si>
    <t xml:space="preserve"> 11 - Nguyªn t¾c vµ ph­¬ng ph¸p ghi nhËn c¸c kho¶n dù phßng ph¶i tr¶.</t>
  </si>
  <si>
    <t xml:space="preserve"> 12 - Nguyªn t¾c ghi nhËn vèn chñ së h÷u.</t>
  </si>
  <si>
    <t xml:space="preserve"> 13 - Nguyªn t¾c vµ ph­¬ng ph¸p ghi nhËn doanh thu.</t>
  </si>
  <si>
    <t xml:space="preserve">    - Doanh thu cung cÊp DV: Tu©n thñ 4§K ghi nhËn DT cung cÊp dÞch vô qui ®Þnh t¹i chuÈn mùc sè 14 </t>
  </si>
  <si>
    <t xml:space="preserve">    - Doanh thu hîp ®ång x©y dùng: </t>
  </si>
  <si>
    <t xml:space="preserve"> 14- Nguyªn t¾c kÕ to¸n gi¸ vèn hµng b¸n: ®¶m b¶o nguyªn t¾c phï hîp víi doanh thu</t>
  </si>
  <si>
    <t xml:space="preserve"> 15 - Nguyªn t¾c vµ ph­¬ng ph¸p ghi nhËn chi phÝ tµi chÝnh: Theo thùc tÕ.</t>
  </si>
  <si>
    <t xml:space="preserve"> 16 - Nguyªn t¾c vµ ph­¬ng ph¸p ghi nhËn chi phÝ thuÕ thu nhËp doanh nghiÖp hiÖn hµnh, chi phÝ thuÕ</t>
  </si>
  <si>
    <t xml:space="preserve"> 17 - C¸c nghiÖp vô dù phßng rñi ro hèi ®o¸i: Kh«ng cã.</t>
  </si>
  <si>
    <t xml:space="preserve"> 18 - C¸c nguyªn t¾c vµ ph­¬ng ph¸p kÕ to¸n kh¸c.</t>
  </si>
  <si>
    <t xml:space="preserve"> 19- Mét sè vÊn ®Ò cÇn thuyÕt minh kh¸c :</t>
  </si>
  <si>
    <t>Dù phßng</t>
  </si>
  <si>
    <t>4.  Ph¶i thu kh¸c</t>
  </si>
  <si>
    <t xml:space="preserve">  a - Ng¾n h¹n</t>
  </si>
  <si>
    <t>Ký c­îc , ký quü</t>
  </si>
  <si>
    <t xml:space="preserve">  b - dµi h¹n</t>
  </si>
  <si>
    <t xml:space="preserve">         Céng</t>
  </si>
  <si>
    <t>8. tµi s¶n dë dang dµi h¹n</t>
  </si>
  <si>
    <t>a) Chi phÝ SXKD dë dang dµi h¹n</t>
  </si>
  <si>
    <t>b) X©y dùng c¬ b¶n dë dang</t>
  </si>
  <si>
    <t xml:space="preserve">Trong ®ã : </t>
  </si>
  <si>
    <t xml:space="preserve"> 9. biÓu chi tiÕt t¨ng gi¶m Tµi S¶n Cè §Þnh</t>
  </si>
  <si>
    <t xml:space="preserve"> - Gi¶m kh¸c (®iÒu chØnh)</t>
  </si>
  <si>
    <t xml:space="preserve"> - KhÊu hao trong kú</t>
  </si>
  <si>
    <t xml:space="preserve"> - Sè d­ ®Çu kú</t>
  </si>
  <si>
    <t xml:space="preserve"> - Nguyªn gi¸ TSC§ cuèi kú chê thanh lý</t>
  </si>
  <si>
    <t xml:space="preserve">                  25. T×nh h×nh t¨ng gi¶m vèn chñ së h÷u</t>
  </si>
  <si>
    <t xml:space="preserve"> - L·i trong n¨m tr­íc</t>
  </si>
  <si>
    <t xml:space="preserve"> - Gi¶m  trong kú (PP LN )</t>
  </si>
  <si>
    <t xml:space="preserve"> - Lç trong n¨m trø¬c</t>
  </si>
  <si>
    <t>Sè d­ cuèi n¨m tr­íc(Sè d­ ®Çu kú)</t>
  </si>
  <si>
    <t xml:space="preserve"> - L·i trong kú</t>
  </si>
  <si>
    <t>17. T×nh h×nh thùc hiÖn nghÜa vô víi Nhµ n­íc</t>
  </si>
  <si>
    <t>sè ph¶i nép ®Çu kú</t>
  </si>
  <si>
    <t>sè cßn ph¶i thu ®Çu kú</t>
  </si>
  <si>
    <t>sè ph¶i nép trong kú</t>
  </si>
  <si>
    <t>sè ®· nép trong kú</t>
  </si>
  <si>
    <t>sè cßn ph¶i nép cuèi kú</t>
  </si>
  <si>
    <t>sè cßn ph¶i thu cuèi kú</t>
  </si>
  <si>
    <t>I. ThuÕ</t>
  </si>
  <si>
    <t>II. C¸c kho¶n ph¶i nép kh¸c</t>
  </si>
  <si>
    <t xml:space="preserve">  1. C¸c kho¶n phô thu</t>
  </si>
  <si>
    <t xml:space="preserve">  2. C¸c kho¶n phÝ, lÖ phÝ</t>
  </si>
  <si>
    <t xml:space="preserve">  3. C¸c kho¶n ph¶i nép kh¸c</t>
  </si>
  <si>
    <t>Tæng Céng</t>
  </si>
  <si>
    <r>
      <t xml:space="preserve"> - Gi¸ trÞ cßn l¹i cuèi kú cña TSC§ h÷u h×nh ®· dïng ®Ó thÕ chÊp, cÇm cè ®¶m b¶o c¸c kho¶n vay:  </t>
    </r>
    <r>
      <rPr>
        <b/>
        <sz val="10"/>
        <rFont val=".VnTime"/>
        <family val="2"/>
      </rPr>
      <t>0</t>
    </r>
    <r>
      <rPr>
        <sz val="10"/>
        <rFont val=".VnTime"/>
        <family val="2"/>
      </rPr>
      <t xml:space="preserve"> ®ång</t>
    </r>
  </si>
  <si>
    <t xml:space="preserve">                                             §¬n vÞ tÝnh: ®ång VN</t>
  </si>
  <si>
    <t xml:space="preserve"> Th«ng tin bæ sung cho c¸c kho¶n môc tr×nh bµy trong bc® kÕ to¸n  </t>
  </si>
  <si>
    <t>TiÒn göi ng©n hµng kh«ng kú h¹n</t>
  </si>
  <si>
    <t>C¸c kho¶n ®Çu t­ tµi chÝnh  (Phô biÓu chi tiÕt kÌm theo)</t>
  </si>
  <si>
    <t>Ph¶i thu cña kh¸ch hµng</t>
  </si>
  <si>
    <t>Ph¶i thu kh¸ch hµng ng¾n h¹n</t>
  </si>
  <si>
    <t xml:space="preserve">Kh¸ch hµng chiÕm 10% trªn tæng sè ph¶i thu </t>
  </si>
  <si>
    <t xml:space="preserve">Kh¸ch hµng kh¸c </t>
  </si>
  <si>
    <t>Ph¶i thu kh¸ch hµng dµi h¹n</t>
  </si>
  <si>
    <t>Ph¶i thu kh¸ch hµng lµ c¸c bªn liªn quan</t>
  </si>
  <si>
    <t>TËp ®oµn x¨ng dÇu ViÖt Nam</t>
  </si>
  <si>
    <t>C«ng ty x¨ng dÇu Phó Thä</t>
  </si>
  <si>
    <t>C«ng ty x¨ng dÇu Thanh ho¸</t>
  </si>
  <si>
    <t>Ph¶i thu kh¸c   (Phô biÓu chi tiÕt kÌm theo)</t>
  </si>
  <si>
    <t>Tµi s¶n thiÕu chê xö lý</t>
  </si>
  <si>
    <t>Nî xÊu  (Phô biÓu chi tiÕt kÌm theo)</t>
  </si>
  <si>
    <t>Tµi s¶n dë dang dµi h¹n  (Phô biÓu chi tiÕt kÌm theo)</t>
  </si>
  <si>
    <t xml:space="preserve">T¨ng gi¶m TSC§ h÷u h×nh(Phô biÓu chi tiÕt kÌm theo) </t>
  </si>
  <si>
    <t xml:space="preserve">Chi phÝ tr¶ tr­íc </t>
  </si>
  <si>
    <t>Ng¾n h¹n</t>
  </si>
  <si>
    <t>C«ng cô dông cô xuÊt dïng</t>
  </si>
  <si>
    <t>Chi phÝ ®i vay</t>
  </si>
  <si>
    <t>C¸c kho¶n kh¸c</t>
  </si>
  <si>
    <t>Dµi  h¹n</t>
  </si>
  <si>
    <t>Chi phÝ mua b¶o hiÓm</t>
  </si>
  <si>
    <t>Tµi s¶n kh¸c</t>
  </si>
  <si>
    <t>Vay vµ nî thuª tµi chÝnh</t>
  </si>
  <si>
    <t xml:space="preserve">  - T¨ng</t>
  </si>
  <si>
    <t xml:space="preserve">  - Gi¶m</t>
  </si>
  <si>
    <t xml:space="preserve">  - Sè cuèi kú</t>
  </si>
  <si>
    <t>Vay dµi h¹n</t>
  </si>
  <si>
    <t>Ph¶i tr¶ ng­êi b¸n (cã kh¶ n¨ng thanh to¸n)</t>
  </si>
  <si>
    <t xml:space="preserve"> Ph¶i tr¶ ®èi t­îng kh¸c</t>
  </si>
  <si>
    <t>Dµi h¹n</t>
  </si>
  <si>
    <t>Sè nî qua h¹n ch­a thanh to¸n</t>
  </si>
  <si>
    <t>Ph¶i tr¶ ng­êi b¸n lµ c¸c bªn liªn quan :</t>
  </si>
  <si>
    <t>ThuÕ vµ c¸c kho¶n ph¶i nép nhµ n­íc (Phô biÓu chi tiÕt kÌm theo)</t>
  </si>
  <si>
    <t>Chi phÝ trÝch tr­íc t¹m tÝnh gi¸ vèn hµng ho¸; thµnh phÈm B§S  ®· b¸n</t>
  </si>
  <si>
    <t>C¸c kho¶n trÝch tr­íc kh¸c</t>
  </si>
  <si>
    <t>L·i vay</t>
  </si>
  <si>
    <t>C¸c kho¶n  kh¸c</t>
  </si>
  <si>
    <t>Ph¶i tr¶ kh¸c</t>
  </si>
  <si>
    <t>NhËn ký quü, ký c­îc dµi h¹n</t>
  </si>
  <si>
    <t>Sè nî qu¸ h¹n ch­a thanh to¸n</t>
  </si>
  <si>
    <t>Cæ phiÕu ­u ®·i ph©n lo¹i lµ nî ph¶i tr¶</t>
  </si>
  <si>
    <t xml:space="preserve">Dù phßng ph¶i tr¶ </t>
  </si>
  <si>
    <t>Dù phßng b¶o hµnh s¶n phÈm hµng ho¸</t>
  </si>
  <si>
    <t>Dù phßng b¶o hµnh c«ng tr×nh x©y dùng</t>
  </si>
  <si>
    <t>Dù phßng ph¶i tr¶ kh¸c</t>
  </si>
  <si>
    <t>B¶ng ®èi chiÕu biÕn ®éng cña vèn chñ së h÷u (Phô lôc chi tiÕt ®i kÌm)</t>
  </si>
  <si>
    <t>Vèn gãp t¨ng trong quý</t>
  </si>
  <si>
    <t>Vèn gãp gi¶m trong quý</t>
  </si>
  <si>
    <t>Vèn gãp cuèi quý</t>
  </si>
  <si>
    <t>C¸c kho¶n môc ngoµi b¶ng c©n ®èi kÕ to¸n</t>
  </si>
  <si>
    <t xml:space="preserve">VËt t­ hµng ho¸ nhËn gi÷ hé, gia c«ng , uû th¸c </t>
  </si>
  <si>
    <t xml:space="preserve">Hµng ho¸ nhËn b¸n hé, nhËn ký göi, nhËn cÇm cè , thÕ chÊp </t>
  </si>
  <si>
    <t>hµng b¸n bÞ tr¶ l¹i</t>
  </si>
  <si>
    <t>L·i b¸n c¸c kho¶n ®Çu t­</t>
  </si>
  <si>
    <t xml:space="preserve">L·i chªnh lÖch tû gi¸ </t>
  </si>
  <si>
    <t>L·i b¸n hµng tr¶ chËm, chiÕt khÊu thanh to¸n</t>
  </si>
  <si>
    <t>Thu nhËp kh¸c</t>
  </si>
  <si>
    <t>Thanh lý , nh­îng b¸n TSC§</t>
  </si>
  <si>
    <t>l·i do ®¸nh gi¸ l¹i tµi s¶n</t>
  </si>
  <si>
    <t>TiÒn ph¹t thu ®­îc</t>
  </si>
  <si>
    <t>ThuÕ ®­îc gi¶m</t>
  </si>
  <si>
    <t>Chi phÝ kh¸c</t>
  </si>
  <si>
    <t>Gi¸ trÞ cßn l¹i TSC§ vµ chi phÝ thanh lý nh­îng b¸n TSC§</t>
  </si>
  <si>
    <t>Lç do ®¸nh gi¸ l¹i tµi s¶n</t>
  </si>
  <si>
    <t>C¸c kho¶n bÞ ph¹t</t>
  </si>
  <si>
    <t>Chi phÝ b¸n hµng vµ chi phÝ qu¶n lý</t>
  </si>
  <si>
    <t>C¸c kho¶n chi phÝ qu¶n lý doanh nghiÖp ph¸t sinh trong kú</t>
  </si>
  <si>
    <t>Trong ®ã:</t>
  </si>
  <si>
    <t xml:space="preserve"> - TiÒn l­¬ng</t>
  </si>
  <si>
    <t xml:space="preserve"> - DÞch vô mua ngoµi</t>
  </si>
  <si>
    <t xml:space="preserve"> - Chi phÝ giao dÞch</t>
  </si>
  <si>
    <t>C¸c kho¶n chi phÝ b¸n hµng ph¸t sinh trong kú</t>
  </si>
  <si>
    <t>C.phÝ thuÕ thu nhËp doanh nghiÖp tÝnh trªn thu nhËp chÞu thuÕ n¨m hiÖn hµnh</t>
  </si>
  <si>
    <t>Th«ng tin bæ sung cho c¸c kho¶n môc tr×nh bµy trong b¸o c¸o l­u chuyÓn tiÒn tÖ</t>
  </si>
  <si>
    <t xml:space="preserve">Th«ng tin vÒ c¸c bªn liªn quan : </t>
  </si>
  <si>
    <t>Ng­êi lËp                       KÕ to¸n tr­ëng                       Tæng gi¸m ®èc</t>
  </si>
  <si>
    <t xml:space="preserve">    Ph¹m Kim Anh             Ph¹m ThÞ Ngäc Anh        </t>
  </si>
  <si>
    <t>kho¶n môc</t>
  </si>
  <si>
    <t>Gi¸ trÞ</t>
  </si>
  <si>
    <t>15. Tæng lîi nhuËn kÕ to¸n tr­íc thuÕ (50=30+40)</t>
  </si>
  <si>
    <t>16. Chi phÝ thuÕ TNDN hiÖn hµnh</t>
  </si>
  <si>
    <t>17. Chi phÝ thuÕ TNDN ho·n l¹i</t>
  </si>
  <si>
    <t>18. Lîi nhuËn sau thuÕ thu nhËp doanh nghiÖp (60=50-51-52)</t>
  </si>
  <si>
    <t>21. L·i c¬ b¶n trªn cæ phiÕu</t>
  </si>
  <si>
    <t>Sè cuèi quý</t>
  </si>
  <si>
    <t xml:space="preserve">   2 -  LÜnh vùc kinh doanh :  VËn t¶i thuû, kinh doanh x¨ng dÇu, kinh doanh bÊt ®éng s¶n, söa ch÷a </t>
  </si>
  <si>
    <t xml:space="preserve"> V. Tµi s¶n dµi h¹n kh¸c</t>
  </si>
  <si>
    <t>260</t>
  </si>
  <si>
    <t xml:space="preserve">      1. Chi phÝ tr¶ tr­íc dµi h¹n</t>
  </si>
  <si>
    <t>261</t>
  </si>
  <si>
    <t>Cæ tøc, lîi nhuËn ®· chia</t>
  </si>
  <si>
    <t>d</t>
  </si>
  <si>
    <t xml:space="preserve">          Tæng gi¸m ®èc</t>
  </si>
  <si>
    <t>Lîi nhuËn sau thuÕ ch­a ph©n phèi</t>
  </si>
  <si>
    <t xml:space="preserve"> - T¨ng trong n¨m tr­íc</t>
  </si>
  <si>
    <t xml:space="preserve"> - T¨ng  trong kú</t>
  </si>
  <si>
    <t xml:space="preserve"> - Gi¶m  trong kú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</si>
  <si>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</si>
  <si>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</si>
  <si>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</si>
  <si>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</si>
  <si>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</si>
  <si>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</si>
  <si>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Hµng mua ®ang ®i ®­êng</t>
  </si>
  <si>
    <t xml:space="preserve">Nguyªn liÖu, vËt liÖu </t>
  </si>
  <si>
    <t xml:space="preserve">C«ng cô, dông cô </t>
  </si>
  <si>
    <t xml:space="preserve">Thµnh phÈm </t>
  </si>
  <si>
    <t xml:space="preserve">Hµng ho¸ </t>
  </si>
  <si>
    <t>Hµng ho¸ khoa b¶o thuÕ</t>
  </si>
  <si>
    <t xml:space="preserve">                  §¬n vÞ tÝnh : §ång VN</t>
  </si>
  <si>
    <t>N¨m nay</t>
  </si>
  <si>
    <t>N¨m tr­íc</t>
  </si>
  <si>
    <t>416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</si>
  <si>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</si>
  <si>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</si>
  <si>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</si>
  <si>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</si>
  <si>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</si>
  <si>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</si>
  <si>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</si>
  <si>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</si>
  <si>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</si>
  <si>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</si>
  <si>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</si>
  <si>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</si>
  <si>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</si>
  <si>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>Sè d­ ®Çu kú</t>
  </si>
  <si>
    <t xml:space="preserve"> - §Çu t­ XDCB hoµn thµnh</t>
  </si>
  <si>
    <t xml:space="preserve"> - ChuyÓn sang bÊt ®éng s¶n ®Çu t­</t>
  </si>
  <si>
    <t xml:space="preserve"> - Thanh lý, nh­îng b¸n</t>
  </si>
  <si>
    <t>Gi¸ trÞ hao mßn luü kÕ</t>
  </si>
  <si>
    <t xml:space="preserve"> Gi¸ trÞ cßn l¹i cña TSC§ h÷u h×nh</t>
  </si>
  <si>
    <t xml:space="preserve"> - T¹i ngµy cuèi kú</t>
  </si>
  <si>
    <t xml:space="preserve"> - C¸c thay ®æi kh¸c vÒ TSC§ h÷u h×nh:</t>
  </si>
  <si>
    <t>Tæng gi¸m ®èc</t>
  </si>
  <si>
    <t>iii- chuÈn mùc vµ chÕ ®é kÕ to¸n ¸p dông</t>
  </si>
  <si>
    <t>Doanh thu ho¹t ®éng tµi chÝnh kh¸c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</si>
  <si>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</si>
  <si>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</si>
  <si>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</si>
  <si>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</si>
  <si>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</si>
  <si>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</si>
  <si>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</si>
  <si>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</si>
  <si>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</si>
  <si>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</si>
  <si>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</si>
  <si>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</si>
  <si>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MÖnh gi¸ cæ phiÕu ®ang l­u hµnh: vn®/1CP</t>
  </si>
  <si>
    <t>Chi phÝ thuÕ thu nhËp ho·n l¹i ph¸t sinh tõ c¸c kho¶n chªnh lÖch t¹m thêi ph¶i</t>
  </si>
  <si>
    <t>V</t>
  </si>
  <si>
    <t>Th«ng tin bæ sung cho c¸c kho¶n môc tr×nh bµy trong b¸o c¸o kÕt qu¶ kinh doanh</t>
  </si>
  <si>
    <t>Cuèi kú</t>
  </si>
  <si>
    <t>Chi phÝ thuÕ thu nhËp ho·n l¹i ph¸t sinh tõ viÖc hoµn nhËp tµi s¶n thuÕ thu nhËp</t>
  </si>
  <si>
    <t>ho·n l¹i</t>
  </si>
  <si>
    <t>C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</si>
  <si>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</si>
  <si>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</si>
  <si>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</si>
  <si>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Cæ tøc</t>
  </si>
  <si>
    <t>®Çu n¨m</t>
  </si>
  <si>
    <t>L·i tiÒn göi, tiÒn cho vay</t>
  </si>
  <si>
    <t>Chi phÝ tr¶ tr­íc vÒ thuª ho¹t ®éng TSC§</t>
  </si>
  <si>
    <t>Chi phÝ thµnh lËp doanh nghiÖp</t>
  </si>
  <si>
    <t>Cty cæ phÇn vËn t¶i vµ dÞch vô Petrolimex HP</t>
  </si>
  <si>
    <t>cuèi n¨m</t>
  </si>
  <si>
    <t xml:space="preserve"> II. §Çu t­ tµi chÝnh ng¾n h¹n</t>
  </si>
  <si>
    <t xml:space="preserve">      1. Chøng kho¸n kinh doanh</t>
  </si>
  <si>
    <t xml:space="preserve">      2. Dù phßng gi¶m gi¸ chøng kho¸n kinh doanh(*)</t>
  </si>
  <si>
    <t xml:space="preserve">      3. §Çu t­ n¾m gi÷ ®Õn ngµy ®¸o h¹n</t>
  </si>
  <si>
    <t xml:space="preserve">      1. Ph¶i thu ng¾n h¹n cña kh¸ch hµng</t>
  </si>
  <si>
    <t xml:space="preserve">      2. Tr¶ tr­íc cho ng­êi b¸n ng¾n h¹n</t>
  </si>
  <si>
    <t xml:space="preserve">      5. Ph¶i thu vÒ cho vay ng¾n h¹n</t>
  </si>
  <si>
    <t xml:space="preserve">      6. Ph¶i thu ng¾n h¹n kh¸c</t>
  </si>
  <si>
    <t xml:space="preserve">      7. Dù phßng ph¶i thu ng¾n h¹n khã ®ßi (*)</t>
  </si>
  <si>
    <t xml:space="preserve">      8. Tµi s¶n thiÕu chê xö lý</t>
  </si>
  <si>
    <t xml:space="preserve">      1. Chi phi tr¶ tr­íc ng¾n h¹n</t>
  </si>
  <si>
    <t xml:space="preserve">      3. ThuÕ vµ c¸c kho¶n kh¸c ph¶i thu Nhµ n­íc</t>
  </si>
  <si>
    <t xml:space="preserve">      4. Giao dÞch mua b¸n l¹i tr¸i phiÕu ChÝnh phñ</t>
  </si>
  <si>
    <t xml:space="preserve">      2. Tr¶ tr­íc cho ng­êi b¸n dµi h¹n</t>
  </si>
  <si>
    <t xml:space="preserve">      3. Vèn kinh doanh ë ®¬n vÞ trùc thuéc</t>
  </si>
  <si>
    <t xml:space="preserve">      4. Ph¶i thu néi bé dµi h¹n</t>
  </si>
  <si>
    <t xml:space="preserve">      5. Ph¶i thu vÒ cho vay dµi h¹n </t>
  </si>
  <si>
    <t xml:space="preserve">      6. Ph¶i thu dµi h¹n kh¸c</t>
  </si>
  <si>
    <t xml:space="preserve">      7. Dù phßng ph¶i thu dµi h¹n khã ®ßi (*)</t>
  </si>
  <si>
    <t xml:space="preserve"> IV. Tµi s¶n dë dang dµi h¹n</t>
  </si>
  <si>
    <t xml:space="preserve">      1. Chi phi s¶n xuÊt kinh doanh dë dang dµi h¹n</t>
  </si>
  <si>
    <t xml:space="preserve">      2. Chi phi x©y dùng c¬ b¶n dë dang </t>
  </si>
  <si>
    <t xml:space="preserve">      3. §Çu t­ vèn gãp vµo ®¬n vÞ kh¸c</t>
  </si>
  <si>
    <t>253</t>
  </si>
  <si>
    <t xml:space="preserve">      4. Dù phßng ®Çu t­ tµi chÝnh dµi h¹n (*)</t>
  </si>
  <si>
    <t>254</t>
  </si>
  <si>
    <t>N¨m 2015</t>
  </si>
  <si>
    <t>Quý 4</t>
  </si>
  <si>
    <t>(T¹i ngµy 31/12/2015)</t>
  </si>
  <si>
    <t xml:space="preserve">  LËp ngµy  22    th¸ng   01    n¨m 2016</t>
  </si>
  <si>
    <t xml:space="preserve">       LËp, ngµy   22   th¸ng   01   n¨m 2016</t>
  </si>
  <si>
    <t>Tæng c«ng ty ho¸ dÇu Petrolimex</t>
  </si>
  <si>
    <t>C«ng ty XD B12- C¶ng dÇu B12</t>
  </si>
  <si>
    <t>C«ng ty XD B¾c Ninh</t>
  </si>
  <si>
    <t>C«ng ty XD Hµ B¾c</t>
  </si>
  <si>
    <t>C«ng ty liªn doanh ho¸ chÊt PTN</t>
  </si>
  <si>
    <t>C«ng ty XD Phó Thä</t>
  </si>
  <si>
    <t xml:space="preserve">C«ng ty TNHH Gas Petrolimex H¶i phßng </t>
  </si>
  <si>
    <t>Tæng kho §øc Giang</t>
  </si>
  <si>
    <t>C«ng ty vËn t¶i x¨ng dÇu ®­êng thuû Petrolimex</t>
  </si>
  <si>
    <t>C«ng ty x¨ng dÇu khu vùc 3</t>
  </si>
  <si>
    <t>C«ng ty TNHH MTV VITACO §µ N½ng</t>
  </si>
  <si>
    <t>Cty cho thuª tµi chÝnh II- NHDT PTVN</t>
  </si>
  <si>
    <t>C«ng ty x¨ng dÇu khu vùc III-TNHH</t>
  </si>
  <si>
    <t>C«ng ty CP vËn t¶i x¨ng dÇu VIPCO</t>
  </si>
  <si>
    <t>C«ng ty TNHH DVKT Hoµng Minh</t>
  </si>
  <si>
    <t>n¨m 2015</t>
  </si>
  <si>
    <t>Do thay ®æi chÕ ®é kÕ to¸n doanh nghiÖp nªn C«ng ty kh«ng cã sè  liÖu so s¸nh cña n¨m 2014</t>
  </si>
  <si>
    <t xml:space="preserve">                                                                                          LËp ngµy  22  th¸ng  01 n¨m 2016</t>
  </si>
  <si>
    <t>C«ng ty XD B12</t>
  </si>
  <si>
    <t>C«ng ty TNHH MTV Vipco H¹ long</t>
  </si>
  <si>
    <t xml:space="preserve"> -Chi phÝ më réng SX C.ty</t>
  </si>
  <si>
    <t xml:space="preserve"> - Tµu PTS01</t>
  </si>
  <si>
    <t xml:space="preserve"> - Tµu PTS 24</t>
  </si>
  <si>
    <t xml:space="preserve"> - Tµu PTS 25</t>
  </si>
  <si>
    <t xml:space="preserve"> - C¸c chi phÝ kh¸c </t>
  </si>
  <si>
    <t xml:space="preserve"> - Mua trong n¨m</t>
  </si>
  <si>
    <r>
      <t xml:space="preserve"> - Nguyªn gi¸ TSC§ cuèi kú ®· khÊu hao hÕt nh­ng vÉn cßn sö dông:  </t>
    </r>
    <r>
      <rPr>
        <b/>
        <sz val="10"/>
        <rFont val=".VnTime"/>
        <family val="2"/>
      </rPr>
      <t>10.399.941.949</t>
    </r>
    <r>
      <rPr>
        <sz val="10"/>
        <rFont val=".VnTime"/>
        <family val="2"/>
      </rPr>
      <t xml:space="preserve"> ®ång</t>
    </r>
  </si>
  <si>
    <t>Tõ ngµy: 01/01/2015 ®Õn ngµy: 31/12/2015</t>
  </si>
  <si>
    <t xml:space="preserve">  Năm 2015</t>
  </si>
  <si>
    <t>Công ty TNHH đóng tàu PTS HP (công ty con)</t>
  </si>
  <si>
    <t>Công ty XD khu vực 3- TNHH</t>
  </si>
  <si>
    <t>Năm 2015</t>
  </si>
  <si>
    <t>B¸o c¸o kÕt qu¶ bé phËn cho kú tµi chÝnh kÕt thóc ngµy 31 th¸ng 12 n¨m 2014</t>
  </si>
  <si>
    <t>B¸o c¸o kÕt qu¶ bé phËn cho kú tµi chÝnh kÕt thóc ngµy 31 th¸ng 12 n¨m 2015</t>
  </si>
  <si>
    <t>Tæng tµi s¶n</t>
  </si>
  <si>
    <t>Tæng nî ph¶i tr¶</t>
  </si>
  <si>
    <t>Tµi s¶n bé phËn vµ nî bé phËn cho kú tµi chÝnh kÕt thóc ngµy 31 th¸ng 12 n¨m 2014</t>
  </si>
  <si>
    <t>Tµi s¶n bé phËn vµ nî bé phËn cho kú tµi chÝnh kÕt thóc ngµy 31 th¸ng 12 n¨m 2015</t>
  </si>
  <si>
    <t>LËp, ngµy  22   th¸ng    01 n¨m 2016</t>
  </si>
  <si>
    <t>®Çu N¨m</t>
  </si>
  <si>
    <t xml:space="preserve"> N¨m 2015</t>
  </si>
  <si>
    <t>cuèi kú</t>
  </si>
  <si>
    <t>Quý 4 n¨m 2015</t>
  </si>
  <si>
    <t>Quý 4 n¨m 2014</t>
  </si>
  <si>
    <t>Quý 4 N¨m 2015</t>
  </si>
  <si>
    <t xml:space="preserve">  Ph¹m Kim Anh                          Ph¹m Ngäc Anh          </t>
  </si>
  <si>
    <t xml:space="preserve">      Do  C«ng ty  lËp B¸o c¸o tµi chÝnh Quý 3  theo Q§ 15/2006-Q§/BTC ngµy 20/03/2006 cña Bé tr­ëng Bé Tµi chÝnh vµ Quý 4 thùc hiÖn theo Th«ng t­ 200/2014/BCTC ngµy 22/12/2014 cña Bé TC nªn  kh«ng cã sè liÖu so s¸nh.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</si>
</sst>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€_-;\-* #,##0\ _€_-;_-* &quot;-&quot;\ _€_-;_-@_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#,##0;[Red]#,##0"/>
    <numFmt numFmtId="178" formatCode="_(* #,##0_);_(* \(#,##0\);_(* &quot;-&quot;??_);_(@_)"/>
    <numFmt numFmtId="179" formatCode="_ * #,##0.00_ ;_ * \-#,##0.00_ ;_ * &quot;-&quot;??_ ;_ @_ "/>
    <numFmt numFmtId="180" formatCode="_ * #,##0_ ;_ * \-#,##0_ ;_ * &quot;-&quot;??_ ;_ @_ "/>
    <numFmt numFmtId="181" formatCode="_._.* \(#,##0\)_%;_._.* #,##0_)_%;_._.* 0_)_%;_._.@_)_%"/>
    <numFmt numFmtId="182" formatCode="_-* #,##0\ _€_-;\-* #,##0\ _€_-;_-* &quot;-&quot;??\ _€_-;_-@_-"/>
    <numFmt numFmtId="183" formatCode="_(* #,##0.000_);_(* \(#,##0.000\);_(* &quot;-&quot;??_);_(@_)"/>
    <numFmt numFmtId="184" formatCode="_(* #,##0.0_);_(* \(#,##0.0\);_(* &quot;-&quot;??_);_(@_)"/>
    <numFmt numFmtId="185" formatCode="_(* #,##0_);[Red]_(* \(#,##0\);_(* &quot; &quot;??_);_(@_)"/>
    <numFmt numFmtId="186" formatCode="#,##0.0"/>
    <numFmt numFmtId="187" formatCode="#,##0_);\(#,##0\);&quot;-&quot;??_)"/>
    <numFmt numFmtId="188" formatCode="_-* #,##0\ &quot;€&quot;_-;\-* #,##0\ &quot;€&quot;_-;_-* &quot;-&quot;\ &quot;€&quot;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0"/>
    <numFmt numFmtId="192" formatCode="0.000%"/>
    <numFmt numFmtId="193" formatCode="_(* #,##0_);_(* \(#,##0\);_(* &quot; &quot;??_);_(@_)"/>
    <numFmt numFmtId="194" formatCode="#,##0.000;[Red]#,##0.000"/>
    <numFmt numFmtId="195" formatCode="#,##0\ &quot;?&quot;;\-#,##0\ &quot;?&quot;"/>
    <numFmt numFmtId="196" formatCode="#,##0\ &quot;?&quot;;[Red]\-#,##0\ &quot;?&quot;"/>
    <numFmt numFmtId="197" formatCode="#,##0.00\ &quot;?&quot;;\-#,##0.00\ &quot;?&quot;"/>
    <numFmt numFmtId="198" formatCode="#,##0.00\ &quot;?&quot;;[Red]\-#,##0.00\ &quot;?&quot;"/>
    <numFmt numFmtId="199" formatCode="_-* #,##0\ &quot;?&quot;_-;\-* #,##0\ &quot;?&quot;_-;_-* &quot;-&quot;\ &quot;?&quot;_-;_-@_-"/>
    <numFmt numFmtId="200" formatCode="_-* #,##0\ _?_-;\-* #,##0\ _?_-;_-* &quot;-&quot;\ _?_-;_-@_-"/>
    <numFmt numFmtId="201" formatCode="_-* #,##0.00\ &quot;?&quot;_-;\-* #,##0.00\ &quot;?&quot;_-;_-* &quot;-&quot;??\ &quot;?&quot;_-;_-@_-"/>
    <numFmt numFmtId="202" formatCode="_-* #,##0.00\ _?_-;\-* #,##0.00\ _?_-;_-* &quot;-&quot;??\ _?_-;_-@_-"/>
    <numFmt numFmtId="203" formatCode="0.0"/>
  </numFmts>
  <fonts count="80">
    <font>
      <sz val="11"/>
      <name val=".VnTime"/>
      <family val="0"/>
    </font>
    <font>
      <sz val="14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sz val="9"/>
      <name val=".VnTimeH"/>
      <family val="2"/>
    </font>
    <font>
      <sz val="10"/>
      <name val=".VnTimeH"/>
      <family val="2"/>
    </font>
    <font>
      <b/>
      <i/>
      <sz val="12"/>
      <name val=".VnTime"/>
      <family val="2"/>
    </font>
    <font>
      <b/>
      <i/>
      <sz val="14"/>
      <name val=".VnTime"/>
      <family val="2"/>
    </font>
    <font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b/>
      <sz val="14"/>
      <name val=".VnTimeH"/>
      <family val="2"/>
    </font>
    <font>
      <b/>
      <sz val="9"/>
      <name val=".VnTimeH"/>
      <family val="2"/>
    </font>
    <font>
      <sz val="9"/>
      <name val=".VnTime"/>
      <family val="2"/>
    </font>
    <font>
      <i/>
      <sz val="14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b/>
      <sz val="11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i/>
      <sz val="10"/>
      <name val=".VnTime"/>
      <family val="2"/>
    </font>
    <font>
      <sz val="12"/>
      <name val=".VnUniverseH"/>
      <family val="2"/>
    </font>
    <font>
      <sz val="9"/>
      <name val=".VnHelvetInsH"/>
      <family val="2"/>
    </font>
    <font>
      <b/>
      <i/>
      <sz val="9"/>
      <name val=".VnTimeH"/>
      <family val="2"/>
    </font>
    <font>
      <b/>
      <sz val="16"/>
      <name val=".VnTimeH"/>
      <family val="2"/>
    </font>
    <font>
      <b/>
      <sz val="9"/>
      <color indexed="8"/>
      <name val=".VnTimeH"/>
      <family val="2"/>
    </font>
    <font>
      <sz val="9"/>
      <name val="vnskua"/>
      <family val="2"/>
    </font>
    <font>
      <sz val="8"/>
      <name val=".VnTime"/>
      <family val="2"/>
    </font>
    <font>
      <i/>
      <sz val="12"/>
      <name val=".VnTime"/>
      <family val="2"/>
    </font>
    <font>
      <b/>
      <sz val="8"/>
      <color indexed="8"/>
      <name val=".VnTimeH"/>
      <family val="2"/>
    </font>
    <font>
      <i/>
      <sz val="11"/>
      <name val=".VnTime"/>
      <family val="2"/>
    </font>
    <font>
      <u val="single"/>
      <sz val="11"/>
      <color indexed="12"/>
      <name val=".VnTime"/>
      <family val="2"/>
    </font>
    <font>
      <u val="single"/>
      <sz val="11"/>
      <color indexed="36"/>
      <name val=".VnTime"/>
      <family val="2"/>
    </font>
    <font>
      <b/>
      <sz val="8"/>
      <name val=".VnTimeH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.VnTime"/>
      <family val="2"/>
    </font>
    <font>
      <b/>
      <i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.VnSouthernH"/>
      <family val="2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8"/>
      <name val="Arial"/>
      <family val="2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sz val="11"/>
      <color indexed="8"/>
      <name val=".VnTime"/>
      <family val="2"/>
    </font>
    <font>
      <b/>
      <sz val="14"/>
      <name val=".VnTime"/>
      <family val="2"/>
    </font>
    <font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vnskua"/>
      <family val="2"/>
    </font>
    <font>
      <sz val="8"/>
      <name val=".VnTimeH"/>
      <family val="2"/>
    </font>
    <font>
      <i/>
      <sz val="11"/>
      <name val=".VnTimeH"/>
      <family val="2"/>
    </font>
    <font>
      <b/>
      <sz val="13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34" fillId="0" borderId="0" applyFill="0" applyBorder="0" applyProtection="0">
      <alignment horizontal="center"/>
    </xf>
    <xf numFmtId="0" fontId="45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5" fillId="0" borderId="0" applyFill="0" applyBorder="0" applyProtection="0">
      <alignment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 applyFill="0" applyAlignment="0" applyProtection="0"/>
    <xf numFmtId="0" fontId="31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 quotePrefix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3" fontId="15" fillId="0" borderId="11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" fontId="15" fillId="0" borderId="12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3" fontId="20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3" fontId="25" fillId="0" borderId="18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3" fontId="25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7" fillId="0" borderId="11" xfId="0" applyFont="1" applyBorder="1" applyAlignment="1">
      <alignment wrapText="1"/>
    </xf>
    <xf numFmtId="3" fontId="15" fillId="0" borderId="15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3" fontId="1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4" fontId="15" fillId="0" borderId="10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17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172" fontId="25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4" fontId="0" fillId="0" borderId="12" xfId="0" applyNumberFormat="1" applyFont="1" applyBorder="1" applyAlignment="1" quotePrefix="1">
      <alignment horizontal="center"/>
    </xf>
    <xf numFmtId="3" fontId="15" fillId="0" borderId="11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0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3" fontId="8" fillId="0" borderId="12" xfId="0" applyNumberFormat="1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/>
    </xf>
    <xf numFmtId="0" fontId="1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59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59" fillId="0" borderId="11" xfId="0" applyNumberFormat="1" applyFont="1" applyFill="1" applyBorder="1" applyAlignment="1">
      <alignment/>
    </xf>
    <xf numFmtId="3" fontId="17" fillId="0" borderId="15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3" fontId="15" fillId="0" borderId="10" xfId="68" applyNumberFormat="1" applyFont="1" applyBorder="1">
      <alignment/>
      <protection/>
    </xf>
    <xf numFmtId="3" fontId="15" fillId="0" borderId="11" xfId="68" applyNumberFormat="1" applyFont="1" applyBorder="1">
      <alignment/>
      <protection/>
    </xf>
    <xf numFmtId="3" fontId="8" fillId="0" borderId="11" xfId="68" applyNumberFormat="1" applyFont="1" applyBorder="1">
      <alignment/>
      <protection/>
    </xf>
    <xf numFmtId="3" fontId="15" fillId="0" borderId="16" xfId="68" applyNumberFormat="1" applyFont="1" applyBorder="1">
      <alignment/>
      <protection/>
    </xf>
    <xf numFmtId="3" fontId="0" fillId="0" borderId="0" xfId="0" applyNumberFormat="1" applyFont="1" applyFill="1" applyAlignment="1">
      <alignment/>
    </xf>
    <xf numFmtId="3" fontId="8" fillId="0" borderId="15" xfId="68" applyNumberFormat="1" applyFont="1" applyBorder="1">
      <alignment/>
      <protection/>
    </xf>
    <xf numFmtId="4" fontId="15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5" fillId="0" borderId="0" xfId="68" applyNumberFormat="1" applyFont="1" applyBorder="1">
      <alignment/>
      <protection/>
    </xf>
    <xf numFmtId="0" fontId="7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59" fillId="0" borderId="13" xfId="0" applyNumberFormat="1" applyFont="1" applyBorder="1" applyAlignment="1">
      <alignment/>
    </xf>
    <xf numFmtId="0" fontId="17" fillId="0" borderId="1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8" fillId="0" borderId="15" xfId="0" applyNumberFormat="1" applyFont="1" applyBorder="1" applyAlignment="1" quotePrefix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 quotePrefix="1">
      <alignment horizontal="center"/>
    </xf>
    <xf numFmtId="4" fontId="8" fillId="0" borderId="11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3" fontId="17" fillId="0" borderId="11" xfId="0" applyNumberFormat="1" applyFont="1" applyBorder="1" applyAlignment="1" quotePrefix="1">
      <alignment horizontal="center"/>
    </xf>
    <xf numFmtId="3" fontId="0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28" fillId="0" borderId="19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62" fillId="0" borderId="14" xfId="72" applyFont="1" applyFill="1" applyBorder="1">
      <alignment/>
      <protection/>
    </xf>
    <xf numFmtId="0" fontId="61" fillId="0" borderId="10" xfId="0" applyFont="1" applyBorder="1" applyAlignment="1">
      <alignment horizontal="right"/>
    </xf>
    <xf numFmtId="193" fontId="63" fillId="0" borderId="11" xfId="72" applyNumberFormat="1" applyFont="1" applyFill="1" applyBorder="1">
      <alignment/>
      <protection/>
    </xf>
    <xf numFmtId="0" fontId="61" fillId="0" borderId="11" xfId="0" applyFont="1" applyBorder="1" applyAlignment="1">
      <alignment horizontal="center"/>
    </xf>
    <xf numFmtId="193" fontId="62" fillId="0" borderId="11" xfId="72" applyNumberFormat="1" applyFont="1" applyFill="1" applyBorder="1">
      <alignment/>
      <protection/>
    </xf>
    <xf numFmtId="0" fontId="62" fillId="0" borderId="11" xfId="72" applyFont="1" applyFill="1" applyBorder="1">
      <alignment/>
      <protection/>
    </xf>
    <xf numFmtId="3" fontId="2" fillId="0" borderId="16" xfId="0" applyNumberFormat="1" applyFont="1" applyBorder="1" applyAlignment="1">
      <alignment/>
    </xf>
    <xf numFmtId="0" fontId="36" fillId="0" borderId="0" xfId="70">
      <alignment/>
      <protection/>
    </xf>
    <xf numFmtId="0" fontId="2" fillId="0" borderId="0" xfId="70" applyFont="1" applyAlignment="1">
      <alignment horizontal="center"/>
      <protection/>
    </xf>
    <xf numFmtId="0" fontId="16" fillId="0" borderId="16" xfId="70" applyFont="1" applyBorder="1" applyAlignment="1">
      <alignment horizontal="center" vertical="center"/>
      <protection/>
    </xf>
    <xf numFmtId="0" fontId="33" fillId="0" borderId="16" xfId="70" applyFont="1" applyBorder="1" applyAlignment="1">
      <alignment horizontal="center" vertical="center" wrapText="1"/>
      <protection/>
    </xf>
    <xf numFmtId="0" fontId="33" fillId="0" borderId="11" xfId="70" applyFont="1" applyBorder="1">
      <alignment/>
      <protection/>
    </xf>
    <xf numFmtId="0" fontId="8" fillId="0" borderId="11" xfId="70" applyFont="1" applyBorder="1">
      <alignment/>
      <protection/>
    </xf>
    <xf numFmtId="3" fontId="18" fillId="0" borderId="11" xfId="70" applyNumberFormat="1" applyFont="1" applyBorder="1">
      <alignment/>
      <protection/>
    </xf>
    <xf numFmtId="3" fontId="13" fillId="0" borderId="11" xfId="49" applyNumberFormat="1" applyFont="1" applyBorder="1" applyAlignment="1">
      <alignment/>
    </xf>
    <xf numFmtId="3" fontId="13" fillId="0" borderId="11" xfId="70" applyNumberFormat="1" applyFont="1" applyBorder="1">
      <alignment/>
      <protection/>
    </xf>
    <xf numFmtId="3" fontId="36" fillId="0" borderId="0" xfId="70" applyNumberFormat="1">
      <alignment/>
      <protection/>
    </xf>
    <xf numFmtId="3" fontId="13" fillId="0" borderId="12" xfId="70" applyNumberFormat="1" applyFont="1" applyBorder="1">
      <alignment/>
      <protection/>
    </xf>
    <xf numFmtId="0" fontId="8" fillId="0" borderId="0" xfId="70" applyFont="1" applyAlignment="1">
      <alignment horizontal="left"/>
      <protection/>
    </xf>
    <xf numFmtId="0" fontId="8" fillId="0" borderId="0" xfId="70" applyFont="1">
      <alignment/>
      <protection/>
    </xf>
    <xf numFmtId="0" fontId="17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185" fontId="40" fillId="0" borderId="0" xfId="71" applyNumberFormat="1" applyFont="1">
      <alignment/>
      <protection/>
    </xf>
    <xf numFmtId="185" fontId="8" fillId="0" borderId="0" xfId="71" applyNumberFormat="1" applyFont="1">
      <alignment/>
      <protection/>
    </xf>
    <xf numFmtId="185" fontId="65" fillId="24" borderId="16" xfId="71" applyNumberFormat="1" applyFont="1" applyFill="1" applyBorder="1" applyAlignment="1">
      <alignment horizontal="center" vertical="center" wrapText="1"/>
      <protection/>
    </xf>
    <xf numFmtId="185" fontId="66" fillId="25" borderId="10" xfId="71" applyNumberFormat="1" applyFont="1" applyFill="1" applyBorder="1" applyAlignment="1">
      <alignment horizontal="center" vertical="center"/>
      <protection/>
    </xf>
    <xf numFmtId="185" fontId="65" fillId="0" borderId="11" xfId="71" applyNumberFormat="1" applyFont="1" applyBorder="1">
      <alignment/>
      <protection/>
    </xf>
    <xf numFmtId="3" fontId="60" fillId="0" borderId="11" xfId="71" applyNumberFormat="1" applyFont="1" applyBorder="1">
      <alignment/>
      <protection/>
    </xf>
    <xf numFmtId="185" fontId="67" fillId="0" borderId="11" xfId="71" applyNumberFormat="1" applyFont="1" applyBorder="1">
      <alignment/>
      <protection/>
    </xf>
    <xf numFmtId="3" fontId="59" fillId="0" borderId="11" xfId="71" applyNumberFormat="1" applyFont="1" applyBorder="1">
      <alignment/>
      <protection/>
    </xf>
    <xf numFmtId="185" fontId="67" fillId="0" borderId="12" xfId="71" applyNumberFormat="1" applyFont="1" applyBorder="1">
      <alignment/>
      <protection/>
    </xf>
    <xf numFmtId="3" fontId="59" fillId="0" borderId="12" xfId="71" applyNumberFormat="1" applyFont="1" applyBorder="1">
      <alignment/>
      <protection/>
    </xf>
    <xf numFmtId="185" fontId="65" fillId="0" borderId="16" xfId="71" applyNumberFormat="1" applyFont="1" applyBorder="1" applyAlignment="1">
      <alignment horizontal="center"/>
      <protection/>
    </xf>
    <xf numFmtId="3" fontId="60" fillId="0" borderId="16" xfId="71" applyNumberFormat="1" applyFont="1" applyBorder="1">
      <alignment/>
      <protection/>
    </xf>
    <xf numFmtId="185" fontId="65" fillId="0" borderId="20" xfId="71" applyNumberFormat="1" applyFont="1" applyBorder="1" applyAlignment="1">
      <alignment horizontal="center"/>
      <protection/>
    </xf>
    <xf numFmtId="3" fontId="60" fillId="0" borderId="20" xfId="71" applyNumberFormat="1" applyFont="1" applyBorder="1">
      <alignment/>
      <protection/>
    </xf>
    <xf numFmtId="185" fontId="8" fillId="0" borderId="0" xfId="71" applyNumberFormat="1" applyFont="1" applyBorder="1">
      <alignment/>
      <protection/>
    </xf>
    <xf numFmtId="0" fontId="3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28" fillId="0" borderId="11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3" fontId="8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8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19" fillId="0" borderId="11" xfId="0" applyFont="1" applyBorder="1" applyAlignment="1" quotePrefix="1">
      <alignment horizontal="right"/>
    </xf>
    <xf numFmtId="0" fontId="17" fillId="0" borderId="16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2" fillId="0" borderId="19" xfId="0" applyFont="1" applyBorder="1" applyAlignment="1">
      <alignment horizontal="left"/>
    </xf>
    <xf numFmtId="0" fontId="68" fillId="0" borderId="11" xfId="0" applyFont="1" applyBorder="1" applyAlignment="1">
      <alignment horizontal="right"/>
    </xf>
    <xf numFmtId="0" fontId="30" fillId="0" borderId="15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36" fillId="0" borderId="0" xfId="65">
      <alignment/>
      <protection/>
    </xf>
    <xf numFmtId="0" fontId="36" fillId="0" borderId="0" xfId="65" applyAlignment="1">
      <alignment horizontal="center"/>
      <protection/>
    </xf>
    <xf numFmtId="0" fontId="69" fillId="0" borderId="0" xfId="65" applyFont="1">
      <alignment/>
      <protection/>
    </xf>
    <xf numFmtId="0" fontId="70" fillId="0" borderId="0" xfId="65" applyFont="1" applyAlignment="1">
      <alignment horizontal="center"/>
      <protection/>
    </xf>
    <xf numFmtId="0" fontId="62" fillId="0" borderId="13" xfId="72" applyFont="1" applyFill="1" applyBorder="1">
      <alignment/>
      <protection/>
    </xf>
    <xf numFmtId="193" fontId="62" fillId="0" borderId="13" xfId="72" applyNumberFormat="1" applyFont="1" applyFill="1" applyBorder="1">
      <alignment/>
      <protection/>
    </xf>
    <xf numFmtId="3" fontId="18" fillId="0" borderId="15" xfId="43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76" fillId="0" borderId="21" xfId="69" applyNumberFormat="1" applyFont="1" applyBorder="1">
      <alignment/>
      <protection/>
    </xf>
    <xf numFmtId="3" fontId="76" fillId="0" borderId="12" xfId="69" applyNumberFormat="1" applyFont="1" applyBorder="1">
      <alignment/>
      <protection/>
    </xf>
    <xf numFmtId="3" fontId="27" fillId="0" borderId="0" xfId="0" applyNumberFormat="1" applyFont="1" applyFill="1" applyAlignment="1">
      <alignment/>
    </xf>
    <xf numFmtId="0" fontId="77" fillId="0" borderId="16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30" fillId="0" borderId="14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14" fillId="0" borderId="15" xfId="0" applyFont="1" applyBorder="1" applyAlignment="1">
      <alignment horizontal="right"/>
    </xf>
    <xf numFmtId="3" fontId="78" fillId="0" borderId="16" xfId="0" applyNumberFormat="1" applyFont="1" applyBorder="1" applyAlignment="1">
      <alignment horizontal="center"/>
    </xf>
    <xf numFmtId="0" fontId="30" fillId="0" borderId="13" xfId="0" applyFont="1" applyFill="1" applyBorder="1" applyAlignment="1">
      <alignment horizontal="left"/>
    </xf>
    <xf numFmtId="0" fontId="36" fillId="0" borderId="0" xfId="70" applyFont="1">
      <alignment/>
      <protection/>
    </xf>
    <xf numFmtId="3" fontId="36" fillId="0" borderId="11" xfId="70" applyNumberFormat="1" applyFont="1" applyBorder="1">
      <alignment/>
      <protection/>
    </xf>
    <xf numFmtId="0" fontId="36" fillId="0" borderId="12" xfId="70" applyFont="1" applyBorder="1">
      <alignment/>
      <protection/>
    </xf>
    <xf numFmtId="0" fontId="36" fillId="0" borderId="0" xfId="66">
      <alignment/>
      <protection/>
    </xf>
    <xf numFmtId="0" fontId="69" fillId="0" borderId="0" xfId="66" applyFont="1">
      <alignment/>
      <protection/>
    </xf>
    <xf numFmtId="0" fontId="75" fillId="0" borderId="0" xfId="66" applyFont="1" applyAlignment="1">
      <alignment horizontal="left"/>
      <protection/>
    </xf>
    <xf numFmtId="0" fontId="36" fillId="0" borderId="0" xfId="66" applyAlignment="1">
      <alignment horizontal="center"/>
      <protection/>
    </xf>
    <xf numFmtId="0" fontId="72" fillId="0" borderId="16" xfId="66" applyNumberFormat="1" applyFont="1" applyFill="1" applyBorder="1" applyAlignment="1" applyProtection="1">
      <alignment horizontal="center" vertical="center" wrapText="1"/>
      <protection/>
    </xf>
    <xf numFmtId="0" fontId="71" fillId="0" borderId="16" xfId="66" applyNumberFormat="1" applyFont="1" applyFill="1" applyBorder="1" applyAlignment="1" applyProtection="1">
      <alignment horizontal="center" vertical="center" wrapText="1"/>
      <protection/>
    </xf>
    <xf numFmtId="0" fontId="71" fillId="0" borderId="14" xfId="66" applyNumberFormat="1" applyFont="1" applyFill="1" applyBorder="1" applyAlignment="1" applyProtection="1">
      <alignment horizontal="center" vertical="center" wrapText="1"/>
      <protection/>
    </xf>
    <xf numFmtId="0" fontId="72" fillId="0" borderId="14" xfId="66" applyNumberFormat="1" applyFont="1" applyFill="1" applyBorder="1" applyAlignment="1" applyProtection="1">
      <alignment horizontal="left" vertical="center" wrapText="1"/>
      <protection/>
    </xf>
    <xf numFmtId="3" fontId="72" fillId="0" borderId="14" xfId="66" applyNumberFormat="1" applyFont="1" applyFill="1" applyBorder="1" applyAlignment="1" applyProtection="1">
      <alignment horizontal="right" vertical="center" wrapText="1"/>
      <protection/>
    </xf>
    <xf numFmtId="0" fontId="71" fillId="0" borderId="11" xfId="66" applyNumberFormat="1" applyFont="1" applyFill="1" applyBorder="1" applyAlignment="1" applyProtection="1">
      <alignment horizontal="center" vertical="center" wrapText="1"/>
      <protection/>
    </xf>
    <xf numFmtId="0" fontId="69" fillId="0" borderId="11" xfId="66" applyFont="1" applyFill="1" applyBorder="1">
      <alignment/>
      <protection/>
    </xf>
    <xf numFmtId="3" fontId="71" fillId="0" borderId="11" xfId="66" applyNumberFormat="1" applyFont="1" applyFill="1" applyBorder="1" applyAlignment="1" applyProtection="1">
      <alignment horizontal="right" vertical="center" wrapText="1"/>
      <protection/>
    </xf>
    <xf numFmtId="0" fontId="69" fillId="0" borderId="11" xfId="66" applyFont="1" applyBorder="1">
      <alignment/>
      <protection/>
    </xf>
    <xf numFmtId="0" fontId="73" fillId="0" borderId="15" xfId="66" applyFont="1" applyBorder="1">
      <alignment/>
      <protection/>
    </xf>
    <xf numFmtId="0" fontId="72" fillId="0" borderId="11" xfId="66" applyNumberFormat="1" applyFont="1" applyFill="1" applyBorder="1" applyAlignment="1" applyProtection="1">
      <alignment horizontal="left" vertical="center" wrapText="1"/>
      <protection/>
    </xf>
    <xf numFmtId="0" fontId="71" fillId="0" borderId="12" xfId="66" applyNumberFormat="1" applyFont="1" applyFill="1" applyBorder="1" applyAlignment="1" applyProtection="1">
      <alignment horizontal="center" vertical="center" wrapText="1"/>
      <protection/>
    </xf>
    <xf numFmtId="0" fontId="71" fillId="0" borderId="12" xfId="66" applyNumberFormat="1" applyFont="1" applyFill="1" applyBorder="1" applyAlignment="1" applyProtection="1">
      <alignment horizontal="left" vertical="center" wrapText="1"/>
      <protection/>
    </xf>
    <xf numFmtId="3" fontId="71" fillId="0" borderId="12" xfId="66" applyNumberFormat="1" applyFont="1" applyFill="1" applyBorder="1" applyAlignment="1" applyProtection="1">
      <alignment horizontal="right" vertical="center" wrapText="1"/>
      <protection/>
    </xf>
    <xf numFmtId="0" fontId="38" fillId="0" borderId="16" xfId="66" applyNumberFormat="1" applyFont="1" applyFill="1" applyBorder="1" applyAlignment="1" applyProtection="1">
      <alignment horizontal="center" vertical="center" wrapText="1"/>
      <protection/>
    </xf>
    <xf numFmtId="0" fontId="71" fillId="0" borderId="14" xfId="66" applyNumberFormat="1" applyFont="1" applyFill="1" applyBorder="1" applyAlignment="1" applyProtection="1">
      <alignment horizontal="left" vertical="center" wrapText="1"/>
      <protection/>
    </xf>
    <xf numFmtId="0" fontId="37" fillId="0" borderId="11" xfId="66" applyNumberFormat="1" applyFont="1" applyFill="1" applyBorder="1" applyAlignment="1" applyProtection="1">
      <alignment horizontal="center" vertical="center" wrapText="1"/>
      <protection/>
    </xf>
    <xf numFmtId="0" fontId="73" fillId="0" borderId="11" xfId="66" applyFont="1" applyBorder="1">
      <alignment/>
      <protection/>
    </xf>
    <xf numFmtId="3" fontId="71" fillId="0" borderId="15" xfId="66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horizontal="left"/>
    </xf>
    <xf numFmtId="3" fontId="8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3" fontId="3" fillId="0" borderId="0" xfId="0" applyNumberFormat="1" applyFont="1" applyAlignment="1">
      <alignment/>
    </xf>
    <xf numFmtId="190" fontId="3" fillId="0" borderId="11" xfId="48" applyFont="1" applyBorder="1" applyAlignment="1">
      <alignment/>
    </xf>
    <xf numFmtId="9" fontId="8" fillId="0" borderId="11" xfId="76" applyFont="1" applyBorder="1" applyAlignment="1">
      <alignment/>
    </xf>
    <xf numFmtId="0" fontId="2" fillId="0" borderId="0" xfId="0" applyFont="1" applyFill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" fontId="25" fillId="0" borderId="16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9" fillId="0" borderId="16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2" fontId="29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6" fillId="0" borderId="0" xfId="0" applyFont="1" applyBorder="1" applyAlignment="1">
      <alignment horizontal="left"/>
    </xf>
    <xf numFmtId="177" fontId="2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3" fontId="28" fillId="0" borderId="19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70" applyFont="1" applyAlignment="1">
      <alignment horizontal="left"/>
      <protection/>
    </xf>
    <xf numFmtId="0" fontId="11" fillId="0" borderId="0" xfId="70" applyFont="1" applyAlignment="1">
      <alignment horizontal="center"/>
      <protection/>
    </xf>
    <xf numFmtId="0" fontId="17" fillId="0" borderId="0" xfId="70" applyFont="1" applyAlignment="1">
      <alignment horizontal="center"/>
      <protection/>
    </xf>
    <xf numFmtId="0" fontId="28" fillId="0" borderId="19" xfId="70" applyFont="1" applyBorder="1" applyAlignment="1">
      <alignment horizontal="center"/>
      <protection/>
    </xf>
    <xf numFmtId="0" fontId="8" fillId="0" borderId="20" xfId="70" applyFont="1" applyBorder="1" applyAlignment="1">
      <alignment horizontal="left"/>
      <protection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3" fontId="18" fillId="0" borderId="15" xfId="0" applyNumberFormat="1" applyFont="1" applyBorder="1" applyAlignment="1">
      <alignment wrapText="1"/>
    </xf>
    <xf numFmtId="3" fontId="0" fillId="0" borderId="14" xfId="0" applyNumberFormat="1" applyBorder="1" applyAlignment="1">
      <alignment wrapText="1"/>
    </xf>
    <xf numFmtId="3" fontId="18" fillId="0" borderId="15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85" fontId="40" fillId="0" borderId="0" xfId="71" applyNumberFormat="1" applyFont="1">
      <alignment/>
      <protection/>
    </xf>
    <xf numFmtId="185" fontId="24" fillId="0" borderId="0" xfId="71" applyNumberFormat="1" applyFont="1" applyAlignment="1">
      <alignment horizontal="center" vertical="center"/>
      <protection/>
    </xf>
    <xf numFmtId="185" fontId="8" fillId="0" borderId="0" xfId="71" applyNumberFormat="1" applyFont="1" applyAlignment="1">
      <alignment horizontal="center" vertical="center"/>
      <protection/>
    </xf>
    <xf numFmtId="0" fontId="74" fillId="0" borderId="0" xfId="66" applyFont="1" applyAlignment="1">
      <alignment horizontal="center"/>
      <protection/>
    </xf>
    <xf numFmtId="0" fontId="36" fillId="0" borderId="0" xfId="66" applyAlignment="1">
      <alignment horizontal="center"/>
      <protection/>
    </xf>
    <xf numFmtId="0" fontId="33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_BCQT2015.K 2" xfId="48"/>
    <cellStyle name="Comma_TSCD 2015" xfId="49"/>
    <cellStyle name="CR Comma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eading No Underline" xfId="60"/>
    <cellStyle name="Hyperlink" xfId="61"/>
    <cellStyle name="Input" xfId="62"/>
    <cellStyle name="Linked Cell" xfId="63"/>
    <cellStyle name="Neutral" xfId="64"/>
    <cellStyle name="Normal 2" xfId="65"/>
    <cellStyle name="Normal 2 7" xfId="66"/>
    <cellStyle name="Normal 3" xfId="67"/>
    <cellStyle name="Normal_BCDKTTHOP_BCQT2015.K" xfId="68"/>
    <cellStyle name="Normal_KQSXKDLLO" xfId="69"/>
    <cellStyle name="Normal_TSCD 2015" xfId="70"/>
    <cellStyle name="Normal_vacom1" xfId="71"/>
    <cellStyle name="Normal_XDCB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UANANH\KIMCongty\KimCTy2015\BCQT%20Q1%20v&#224;%20n&#259;m%20-2015%20HOPNHAT.K%20TT%2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  <sheetName val="GVL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DKT THCTHN"/>
      <sheetName val="BCDKT HN"/>
      <sheetName val="KQKD THCTHN"/>
      <sheetName val="KQKD HOPNHAT"/>
      <sheetName val="BCLCGT THCTHN"/>
      <sheetName val="TMBC"/>
      <sheetName val="BANGTMBCTC THTCHN"/>
      <sheetName val="BANGTMBCTC HN"/>
      <sheetName val="phai thu khac"/>
      <sheetName val="XDCB"/>
      <sheetName val="TSCD"/>
      <sheetName val="TGVCSH"/>
      <sheetName val="thue"/>
      <sheetName val="thongtincacbenlienquan-pthu"/>
      <sheetName val="thong tincacbenlienquan-ptra"/>
      <sheetName val="thongtincacbenlienquan-tieuthu"/>
      <sheetName val="BC bo phan moi"/>
      <sheetName val="BC bo phan (taphop)"/>
      <sheetName val="BThopnhat Q1-2015"/>
      <sheetName val="tong hopQ1- 2015 "/>
      <sheetName val="BThopnhat nam 2015 "/>
      <sheetName val="tong hop nam 2015  "/>
    </sheetNames>
    <sheetDataSet>
      <sheetData sheetId="3">
        <row r="68">
          <cell r="F68">
            <v>4440961106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">
      <selection activeCell="A119" sqref="A119"/>
    </sheetView>
  </sheetViews>
  <sheetFormatPr defaultColWidth="9" defaultRowHeight="14.25"/>
  <cols>
    <col min="1" max="1" width="42.8984375" style="152" customWidth="1"/>
    <col min="2" max="2" width="7.796875" style="165" customWidth="1"/>
    <col min="3" max="3" width="7.796875" style="166" customWidth="1"/>
    <col min="4" max="4" width="15.59765625" style="152" customWidth="1"/>
    <col min="5" max="5" width="17" style="152" customWidth="1"/>
    <col min="6" max="6" width="9.69921875" style="152" customWidth="1"/>
    <col min="7" max="7" width="11.296875" style="152" customWidth="1"/>
    <col min="8" max="16384" width="9" style="152" customWidth="1"/>
  </cols>
  <sheetData>
    <row r="1" spans="1:4" ht="17.25">
      <c r="A1" s="151"/>
      <c r="B1" s="150"/>
      <c r="C1" s="151"/>
      <c r="D1" s="151"/>
    </row>
    <row r="2" spans="1:5" ht="17.25">
      <c r="A2" s="149" t="s">
        <v>224</v>
      </c>
      <c r="B2" s="150"/>
      <c r="C2" s="310" t="s">
        <v>56</v>
      </c>
      <c r="D2" s="310"/>
      <c r="E2" s="310"/>
    </row>
    <row r="3" spans="1:5" ht="13.5">
      <c r="A3" s="152" t="s">
        <v>57</v>
      </c>
      <c r="C3" s="311" t="s">
        <v>58</v>
      </c>
      <c r="D3" s="311"/>
      <c r="E3" s="311"/>
    </row>
    <row r="4" spans="1:5" ht="14.25">
      <c r="A4" s="149"/>
      <c r="C4" s="311"/>
      <c r="D4" s="311"/>
      <c r="E4" s="311"/>
    </row>
    <row r="5" spans="1:5" ht="19.5">
      <c r="A5" s="314" t="s">
        <v>458</v>
      </c>
      <c r="B5" s="314"/>
      <c r="C5" s="314"/>
      <c r="D5" s="314"/>
      <c r="E5" s="314"/>
    </row>
    <row r="6" spans="1:5" ht="15">
      <c r="A6" s="315" t="s">
        <v>744</v>
      </c>
      <c r="B6" s="315"/>
      <c r="C6" s="315"/>
      <c r="D6" s="315"/>
      <c r="E6" s="315"/>
    </row>
    <row r="7" spans="1:4" ht="15">
      <c r="A7" s="128"/>
      <c r="B7" s="153"/>
      <c r="D7" s="129" t="s">
        <v>455</v>
      </c>
    </row>
    <row r="8" spans="1:5" ht="13.5">
      <c r="A8" s="316" t="s">
        <v>381</v>
      </c>
      <c r="B8" s="318" t="s">
        <v>382</v>
      </c>
      <c r="C8" s="316" t="s">
        <v>350</v>
      </c>
      <c r="D8" s="316" t="s">
        <v>633</v>
      </c>
      <c r="E8" s="316" t="s">
        <v>230</v>
      </c>
    </row>
    <row r="9" spans="1:5" ht="13.5">
      <c r="A9" s="317"/>
      <c r="B9" s="319"/>
      <c r="C9" s="320"/>
      <c r="D9" s="317"/>
      <c r="E9" s="317"/>
    </row>
    <row r="10" spans="1:5" ht="14.25">
      <c r="A10" s="131" t="s">
        <v>227</v>
      </c>
      <c r="B10" s="132" t="s">
        <v>297</v>
      </c>
      <c r="C10" s="142"/>
      <c r="D10" s="154">
        <v>69478908906</v>
      </c>
      <c r="E10" s="154">
        <v>87573853335</v>
      </c>
    </row>
    <row r="11" spans="1:5" ht="14.25">
      <c r="A11" s="133" t="s">
        <v>228</v>
      </c>
      <c r="B11" s="134" t="s">
        <v>298</v>
      </c>
      <c r="C11" s="143">
        <v>1</v>
      </c>
      <c r="D11" s="155">
        <f>SUM(D12:D13)</f>
        <v>22853723255</v>
      </c>
      <c r="E11" s="155">
        <v>35095545699</v>
      </c>
    </row>
    <row r="12" spans="1:5" ht="14.25">
      <c r="A12" s="135" t="s">
        <v>241</v>
      </c>
      <c r="B12" s="136" t="s">
        <v>341</v>
      </c>
      <c r="C12" s="143"/>
      <c r="D12" s="144">
        <v>17853723255</v>
      </c>
      <c r="E12" s="144">
        <v>35095545699</v>
      </c>
    </row>
    <row r="13" spans="1:5" ht="14.25">
      <c r="A13" s="135" t="s">
        <v>366</v>
      </c>
      <c r="B13" s="136" t="s">
        <v>342</v>
      </c>
      <c r="C13" s="143"/>
      <c r="D13" s="144">
        <v>5000000000</v>
      </c>
      <c r="E13" s="156"/>
    </row>
    <row r="14" spans="1:5" ht="14.25">
      <c r="A14" s="133" t="s">
        <v>716</v>
      </c>
      <c r="B14" s="134" t="s">
        <v>410</v>
      </c>
      <c r="C14" s="143"/>
      <c r="D14" s="155"/>
      <c r="E14" s="155">
        <v>0</v>
      </c>
    </row>
    <row r="15" spans="1:5" ht="14.25">
      <c r="A15" s="135" t="s">
        <v>717</v>
      </c>
      <c r="B15" s="136" t="s">
        <v>411</v>
      </c>
      <c r="C15" s="143"/>
      <c r="D15" s="144"/>
      <c r="E15" s="156"/>
    </row>
    <row r="16" spans="1:5" ht="14.25">
      <c r="A16" s="135" t="s">
        <v>718</v>
      </c>
      <c r="B16" s="136">
        <v>122</v>
      </c>
      <c r="C16" s="143"/>
      <c r="D16" s="144"/>
      <c r="E16" s="156"/>
    </row>
    <row r="17" spans="1:5" ht="14.25">
      <c r="A17" s="135" t="s">
        <v>719</v>
      </c>
      <c r="B17" s="136">
        <v>123</v>
      </c>
      <c r="C17" s="143"/>
      <c r="D17" s="144"/>
      <c r="E17" s="156"/>
    </row>
    <row r="18" spans="1:5" ht="14.25">
      <c r="A18" s="133" t="s">
        <v>197</v>
      </c>
      <c r="B18" s="134" t="s">
        <v>295</v>
      </c>
      <c r="C18" s="143"/>
      <c r="D18" s="155">
        <v>24987069231</v>
      </c>
      <c r="E18" s="155">
        <v>31983661105</v>
      </c>
    </row>
    <row r="19" spans="1:5" ht="14.25">
      <c r="A19" s="135" t="s">
        <v>720</v>
      </c>
      <c r="B19" s="136" t="s">
        <v>296</v>
      </c>
      <c r="C19" s="143" t="s">
        <v>54</v>
      </c>
      <c r="D19" s="144">
        <v>22954594231</v>
      </c>
      <c r="E19" s="146">
        <v>14746649036</v>
      </c>
    </row>
    <row r="20" spans="1:5" ht="14.25">
      <c r="A20" s="135" t="s">
        <v>721</v>
      </c>
      <c r="B20" s="136" t="s">
        <v>65</v>
      </c>
      <c r="C20" s="143"/>
      <c r="D20" s="144">
        <v>80772899</v>
      </c>
      <c r="E20" s="146">
        <v>14151216734</v>
      </c>
    </row>
    <row r="21" spans="1:5" ht="14.25">
      <c r="A21" s="135" t="s">
        <v>198</v>
      </c>
      <c r="B21" s="136" t="s">
        <v>66</v>
      </c>
      <c r="C21" s="143"/>
      <c r="D21" s="144"/>
      <c r="E21" s="144"/>
    </row>
    <row r="22" spans="1:5" ht="14.25">
      <c r="A22" s="135" t="s">
        <v>134</v>
      </c>
      <c r="B22" s="136" t="s">
        <v>67</v>
      </c>
      <c r="C22" s="143"/>
      <c r="D22" s="144"/>
      <c r="E22" s="144"/>
    </row>
    <row r="23" spans="1:5" ht="14.25">
      <c r="A23" s="135" t="s">
        <v>722</v>
      </c>
      <c r="B23" s="136">
        <v>135</v>
      </c>
      <c r="C23" s="143"/>
      <c r="D23" s="144"/>
      <c r="E23" s="144"/>
    </row>
    <row r="24" spans="1:5" ht="14.25">
      <c r="A24" s="135" t="s">
        <v>723</v>
      </c>
      <c r="B24" s="136">
        <v>136</v>
      </c>
      <c r="C24" s="143">
        <v>4</v>
      </c>
      <c r="D24" s="144">
        <v>2059940605</v>
      </c>
      <c r="E24" s="146">
        <v>3085795335</v>
      </c>
    </row>
    <row r="25" spans="1:5" ht="14.25">
      <c r="A25" s="135" t="s">
        <v>724</v>
      </c>
      <c r="B25" s="136">
        <v>137</v>
      </c>
      <c r="C25" s="143"/>
      <c r="D25" s="144">
        <v>-108238504</v>
      </c>
      <c r="E25" s="144"/>
    </row>
    <row r="26" spans="1:5" ht="14.25">
      <c r="A26" s="135" t="s">
        <v>725</v>
      </c>
      <c r="B26" s="136">
        <v>139</v>
      </c>
      <c r="C26" s="143"/>
      <c r="D26" s="144"/>
      <c r="E26" s="144"/>
    </row>
    <row r="27" spans="1:5" ht="14.25">
      <c r="A27" s="133" t="s">
        <v>68</v>
      </c>
      <c r="B27" s="134" t="s">
        <v>69</v>
      </c>
      <c r="C27" s="143"/>
      <c r="D27" s="155">
        <v>21203458741</v>
      </c>
      <c r="E27" s="155">
        <v>19151402118</v>
      </c>
    </row>
    <row r="28" spans="1:5" ht="14.25">
      <c r="A28" s="135" t="s">
        <v>112</v>
      </c>
      <c r="B28" s="136" t="s">
        <v>70</v>
      </c>
      <c r="C28" s="143">
        <v>7</v>
      </c>
      <c r="D28" s="144">
        <v>21203458741</v>
      </c>
      <c r="E28" s="144">
        <v>19151402118</v>
      </c>
    </row>
    <row r="29" spans="1:5" ht="14.25">
      <c r="A29" s="135" t="s">
        <v>439</v>
      </c>
      <c r="B29" s="136" t="s">
        <v>71</v>
      </c>
      <c r="C29" s="143"/>
      <c r="D29" s="144"/>
      <c r="E29" s="144"/>
    </row>
    <row r="30" spans="1:5" ht="14.25">
      <c r="A30" s="133" t="s">
        <v>440</v>
      </c>
      <c r="B30" s="134" t="s">
        <v>72</v>
      </c>
      <c r="C30" s="143"/>
      <c r="D30" s="155">
        <v>434657679</v>
      </c>
      <c r="E30" s="155">
        <v>1343244413</v>
      </c>
    </row>
    <row r="31" spans="1:5" ht="14.25">
      <c r="A31" s="135" t="s">
        <v>726</v>
      </c>
      <c r="B31" s="136" t="s">
        <v>73</v>
      </c>
      <c r="C31" s="143"/>
      <c r="D31" s="144"/>
      <c r="E31" s="156"/>
    </row>
    <row r="32" spans="1:5" ht="14.25">
      <c r="A32" s="135" t="s">
        <v>199</v>
      </c>
      <c r="B32" s="136" t="s">
        <v>140</v>
      </c>
      <c r="C32" s="143"/>
      <c r="D32" s="144"/>
      <c r="E32" s="144">
        <v>0</v>
      </c>
    </row>
    <row r="33" spans="1:5" ht="14.25">
      <c r="A33" s="135" t="s">
        <v>727</v>
      </c>
      <c r="B33" s="136">
        <v>153</v>
      </c>
      <c r="C33" s="143">
        <v>17</v>
      </c>
      <c r="D33" s="144">
        <v>434657679</v>
      </c>
      <c r="E33" s="144">
        <v>1343244413</v>
      </c>
    </row>
    <row r="34" spans="1:5" ht="14.25">
      <c r="A34" s="135" t="s">
        <v>728</v>
      </c>
      <c r="B34" s="136">
        <v>154</v>
      </c>
      <c r="C34" s="143"/>
      <c r="D34" s="144"/>
      <c r="E34" s="144"/>
    </row>
    <row r="35" spans="1:6" ht="14.25">
      <c r="A35" s="135" t="s">
        <v>200</v>
      </c>
      <c r="B35" s="136">
        <v>155</v>
      </c>
      <c r="C35" s="143">
        <v>14</v>
      </c>
      <c r="D35" s="144"/>
      <c r="E35" s="146"/>
      <c r="F35" s="146"/>
    </row>
    <row r="36" spans="1:5" ht="14.25">
      <c r="A36" s="133" t="s">
        <v>190</v>
      </c>
      <c r="B36" s="134" t="s">
        <v>60</v>
      </c>
      <c r="C36" s="143"/>
      <c r="D36" s="155">
        <v>55828089302</v>
      </c>
      <c r="E36" s="155">
        <v>60298976887</v>
      </c>
    </row>
    <row r="37" spans="1:5" ht="14.25">
      <c r="A37" s="133" t="s">
        <v>407</v>
      </c>
      <c r="B37" s="134" t="s">
        <v>61</v>
      </c>
      <c r="C37" s="143"/>
      <c r="D37" s="155">
        <v>160450798</v>
      </c>
      <c r="E37" s="155">
        <v>756771089</v>
      </c>
    </row>
    <row r="38" spans="1:5" ht="14.25">
      <c r="A38" s="135" t="s">
        <v>408</v>
      </c>
      <c r="B38" s="136" t="s">
        <v>62</v>
      </c>
      <c r="C38" s="143" t="s">
        <v>55</v>
      </c>
      <c r="D38" s="144">
        <v>535751089</v>
      </c>
      <c r="E38" s="144">
        <v>235751089</v>
      </c>
    </row>
    <row r="39" spans="1:5" ht="14.25">
      <c r="A39" s="135" t="s">
        <v>729</v>
      </c>
      <c r="B39" s="136">
        <v>212</v>
      </c>
      <c r="C39" s="143"/>
      <c r="D39" s="144"/>
      <c r="E39" s="144">
        <v>510520000</v>
      </c>
    </row>
    <row r="40" spans="1:5" ht="14.25">
      <c r="A40" s="135" t="s">
        <v>730</v>
      </c>
      <c r="B40" s="136">
        <v>213</v>
      </c>
      <c r="C40" s="143"/>
      <c r="D40" s="144"/>
      <c r="E40" s="144"/>
    </row>
    <row r="41" spans="1:5" ht="14.25">
      <c r="A41" s="135" t="s">
        <v>731</v>
      </c>
      <c r="B41" s="136">
        <v>214</v>
      </c>
      <c r="C41" s="143"/>
      <c r="D41" s="144"/>
      <c r="E41" s="144"/>
    </row>
    <row r="42" spans="1:5" ht="14.25">
      <c r="A42" s="135" t="s">
        <v>732</v>
      </c>
      <c r="B42" s="136">
        <v>215</v>
      </c>
      <c r="C42" s="143"/>
      <c r="D42" s="144"/>
      <c r="E42" s="144"/>
    </row>
    <row r="43" spans="1:5" ht="14.25">
      <c r="A43" s="135" t="s">
        <v>733</v>
      </c>
      <c r="B43" s="136">
        <v>216</v>
      </c>
      <c r="C43" s="143">
        <v>4</v>
      </c>
      <c r="D43" s="144">
        <v>184334625</v>
      </c>
      <c r="E43" s="144">
        <v>184383827</v>
      </c>
    </row>
    <row r="44" spans="1:5" ht="14.25">
      <c r="A44" s="135" t="s">
        <v>734</v>
      </c>
      <c r="B44" s="136" t="s">
        <v>316</v>
      </c>
      <c r="C44" s="143"/>
      <c r="D44" s="144">
        <v>-559634916</v>
      </c>
      <c r="E44" s="144">
        <v>-173883827</v>
      </c>
    </row>
    <row r="45" spans="1:5" ht="14.25">
      <c r="A45" s="133" t="s">
        <v>409</v>
      </c>
      <c r="B45" s="134" t="s">
        <v>317</v>
      </c>
      <c r="C45" s="143"/>
      <c r="D45" s="155">
        <v>47655360044</v>
      </c>
      <c r="E45" s="155">
        <v>50895835526</v>
      </c>
    </row>
    <row r="46" spans="1:5" ht="14.25">
      <c r="A46" s="135" t="s">
        <v>355</v>
      </c>
      <c r="B46" s="136" t="s">
        <v>318</v>
      </c>
      <c r="C46" s="143">
        <v>9</v>
      </c>
      <c r="D46" s="155">
        <v>47655360044</v>
      </c>
      <c r="E46" s="155">
        <v>50895835526</v>
      </c>
    </row>
    <row r="47" spans="1:5" ht="14.25">
      <c r="A47" s="135" t="s">
        <v>356</v>
      </c>
      <c r="B47" s="136" t="s">
        <v>319</v>
      </c>
      <c r="C47" s="143"/>
      <c r="D47" s="144">
        <v>98082531663</v>
      </c>
      <c r="E47" s="144">
        <v>103013815200</v>
      </c>
    </row>
    <row r="48" spans="1:5" ht="14.25">
      <c r="A48" s="135" t="s">
        <v>426</v>
      </c>
      <c r="B48" s="136" t="s">
        <v>357</v>
      </c>
      <c r="C48" s="143"/>
      <c r="D48" s="144">
        <v>-50427171619</v>
      </c>
      <c r="E48" s="144">
        <v>-52117979674</v>
      </c>
    </row>
    <row r="49" spans="1:5" ht="14.25">
      <c r="A49" s="135" t="s">
        <v>152</v>
      </c>
      <c r="B49" s="136" t="s">
        <v>153</v>
      </c>
      <c r="C49" s="143"/>
      <c r="D49" s="145">
        <v>0</v>
      </c>
      <c r="E49" s="145">
        <v>0</v>
      </c>
    </row>
    <row r="50" spans="1:5" ht="14.25">
      <c r="A50" s="135" t="s">
        <v>356</v>
      </c>
      <c r="B50" s="136" t="s">
        <v>154</v>
      </c>
      <c r="C50" s="143"/>
      <c r="D50" s="156"/>
      <c r="E50" s="156"/>
    </row>
    <row r="51" spans="1:5" ht="14.25">
      <c r="A51" s="135" t="s">
        <v>426</v>
      </c>
      <c r="B51" s="136" t="s">
        <v>155</v>
      </c>
      <c r="C51" s="143"/>
      <c r="D51" s="156"/>
      <c r="E51" s="156"/>
    </row>
    <row r="52" spans="1:5" ht="14.25">
      <c r="A52" s="135" t="s">
        <v>378</v>
      </c>
      <c r="B52" s="136" t="s">
        <v>379</v>
      </c>
      <c r="C52" s="143"/>
      <c r="D52" s="155">
        <v>0</v>
      </c>
      <c r="E52" s="155">
        <v>0</v>
      </c>
    </row>
    <row r="53" spans="1:5" ht="14.25">
      <c r="A53" s="135" t="s">
        <v>356</v>
      </c>
      <c r="B53" s="136" t="s">
        <v>320</v>
      </c>
      <c r="C53" s="143"/>
      <c r="D53" s="156"/>
      <c r="E53" s="156"/>
    </row>
    <row r="54" spans="1:5" ht="14.25">
      <c r="A54" s="135" t="s">
        <v>426</v>
      </c>
      <c r="B54" s="136" t="s">
        <v>148</v>
      </c>
      <c r="C54" s="143"/>
      <c r="D54" s="156"/>
      <c r="E54" s="156"/>
    </row>
    <row r="55" spans="1:5" ht="14.25">
      <c r="A55" s="133" t="s">
        <v>370</v>
      </c>
      <c r="B55" s="134">
        <v>230</v>
      </c>
      <c r="C55" s="143"/>
      <c r="D55" s="155">
        <v>0</v>
      </c>
      <c r="E55" s="155">
        <v>0</v>
      </c>
    </row>
    <row r="56" spans="1:5" ht="14.25">
      <c r="A56" s="135" t="s">
        <v>371</v>
      </c>
      <c r="B56" s="136">
        <v>231</v>
      </c>
      <c r="C56" s="143"/>
      <c r="D56" s="156"/>
      <c r="E56" s="156"/>
    </row>
    <row r="57" spans="1:5" ht="14.25">
      <c r="A57" s="135" t="s">
        <v>372</v>
      </c>
      <c r="B57" s="136">
        <v>232</v>
      </c>
      <c r="C57" s="143"/>
      <c r="D57" s="156"/>
      <c r="E57" s="156"/>
    </row>
    <row r="58" spans="1:5" ht="14.25">
      <c r="A58" s="133" t="s">
        <v>735</v>
      </c>
      <c r="B58" s="134">
        <v>240</v>
      </c>
      <c r="C58" s="143">
        <v>8</v>
      </c>
      <c r="D58" s="155">
        <v>300159343</v>
      </c>
      <c r="E58" s="155">
        <v>1184884109</v>
      </c>
    </row>
    <row r="59" spans="1:5" ht="14.25">
      <c r="A59" s="135" t="s">
        <v>736</v>
      </c>
      <c r="B59" s="136">
        <v>241</v>
      </c>
      <c r="C59" s="143"/>
      <c r="D59" s="144"/>
      <c r="E59" s="144"/>
    </row>
    <row r="60" spans="1:5" ht="14.25">
      <c r="A60" s="135" t="s">
        <v>737</v>
      </c>
      <c r="B60" s="136">
        <v>242</v>
      </c>
      <c r="C60" s="143"/>
      <c r="D60" s="144">
        <v>300159343</v>
      </c>
      <c r="E60" s="144">
        <v>1184884109</v>
      </c>
    </row>
    <row r="61" spans="1:5" ht="14.25">
      <c r="A61" s="133" t="s">
        <v>373</v>
      </c>
      <c r="B61" s="134" t="s">
        <v>142</v>
      </c>
      <c r="C61" s="143"/>
      <c r="D61" s="155">
        <v>0</v>
      </c>
      <c r="E61" s="155">
        <v>0</v>
      </c>
    </row>
    <row r="62" spans="1:5" ht="14.25">
      <c r="A62" s="135" t="s">
        <v>374</v>
      </c>
      <c r="B62" s="136" t="s">
        <v>375</v>
      </c>
      <c r="C62" s="143"/>
      <c r="D62" s="144"/>
      <c r="E62" s="144"/>
    </row>
    <row r="63" spans="1:5" ht="14.25">
      <c r="A63" s="135" t="s">
        <v>376</v>
      </c>
      <c r="B63" s="136" t="s">
        <v>377</v>
      </c>
      <c r="C63" s="143"/>
      <c r="D63" s="144"/>
      <c r="E63" s="144"/>
    </row>
    <row r="64" spans="1:5" ht="14.25">
      <c r="A64" s="135" t="s">
        <v>738</v>
      </c>
      <c r="B64" s="136" t="s">
        <v>739</v>
      </c>
      <c r="C64" s="143"/>
      <c r="D64" s="144"/>
      <c r="E64" s="144"/>
    </row>
    <row r="65" spans="1:5" ht="14.25">
      <c r="A65" s="135" t="s">
        <v>740</v>
      </c>
      <c r="B65" s="136" t="s">
        <v>741</v>
      </c>
      <c r="C65" s="143"/>
      <c r="D65" s="144"/>
      <c r="E65" s="144"/>
    </row>
    <row r="66" spans="1:5" ht="14.25">
      <c r="A66" s="135" t="s">
        <v>0</v>
      </c>
      <c r="B66" s="136" t="s">
        <v>1</v>
      </c>
      <c r="C66" s="143"/>
      <c r="D66" s="144"/>
      <c r="E66" s="144"/>
    </row>
    <row r="67" spans="1:5" ht="14.25">
      <c r="A67" s="133" t="s">
        <v>635</v>
      </c>
      <c r="B67" s="134" t="s">
        <v>636</v>
      </c>
      <c r="C67" s="143"/>
      <c r="D67" s="155">
        <v>7712119117</v>
      </c>
      <c r="E67" s="155">
        <v>7461486163</v>
      </c>
    </row>
    <row r="68" spans="1:5" ht="14.25">
      <c r="A68" s="135" t="s">
        <v>637</v>
      </c>
      <c r="B68" s="136" t="s">
        <v>638</v>
      </c>
      <c r="C68" s="143">
        <v>13</v>
      </c>
      <c r="D68" s="144">
        <v>7385586613</v>
      </c>
      <c r="E68" s="144">
        <v>7249800813</v>
      </c>
    </row>
    <row r="69" spans="1:5" ht="14.25">
      <c r="A69" s="135" t="s">
        <v>150</v>
      </c>
      <c r="B69" s="136" t="s">
        <v>151</v>
      </c>
      <c r="C69" s="143"/>
      <c r="D69" s="144">
        <v>326532504</v>
      </c>
      <c r="E69" s="144">
        <v>211685350</v>
      </c>
    </row>
    <row r="70" spans="1:5" ht="14.25">
      <c r="A70" s="135" t="s">
        <v>2</v>
      </c>
      <c r="B70" s="136">
        <v>263</v>
      </c>
      <c r="C70" s="143"/>
      <c r="D70" s="144">
        <v>0</v>
      </c>
      <c r="E70" s="144"/>
    </row>
    <row r="71" spans="1:5" ht="14.25">
      <c r="A71" s="137" t="s">
        <v>3</v>
      </c>
      <c r="B71" s="136" t="s">
        <v>315</v>
      </c>
      <c r="C71" s="143">
        <v>4</v>
      </c>
      <c r="D71" s="144"/>
      <c r="E71" s="146"/>
    </row>
    <row r="72" spans="1:5" ht="14.25">
      <c r="A72" s="133" t="s">
        <v>456</v>
      </c>
      <c r="B72" s="168">
        <v>269</v>
      </c>
      <c r="C72" s="169"/>
      <c r="D72" s="170"/>
      <c r="E72" s="170"/>
    </row>
    <row r="73" spans="1:5" ht="14.25">
      <c r="A73" s="139" t="s">
        <v>84</v>
      </c>
      <c r="B73" s="140" t="s">
        <v>85</v>
      </c>
      <c r="C73" s="148"/>
      <c r="D73" s="157">
        <v>125306998208</v>
      </c>
      <c r="E73" s="157">
        <v>147872830222</v>
      </c>
    </row>
    <row r="74" spans="1:5" ht="14.25">
      <c r="A74" s="133" t="s">
        <v>4</v>
      </c>
      <c r="B74" s="134" t="s">
        <v>144</v>
      </c>
      <c r="C74" s="143"/>
      <c r="D74" s="155">
        <v>41897214296</v>
      </c>
      <c r="E74" s="155">
        <v>65081576832</v>
      </c>
    </row>
    <row r="75" spans="1:5" ht="14.25">
      <c r="A75" s="133" t="s">
        <v>145</v>
      </c>
      <c r="B75" s="134" t="s">
        <v>146</v>
      </c>
      <c r="C75" s="143"/>
      <c r="D75" s="155">
        <v>30031226170</v>
      </c>
      <c r="E75" s="155">
        <v>46322443121</v>
      </c>
    </row>
    <row r="76" spans="1:5" ht="14.25">
      <c r="A76" s="135" t="s">
        <v>5</v>
      </c>
      <c r="B76" s="136">
        <v>311</v>
      </c>
      <c r="C76" s="143">
        <v>16</v>
      </c>
      <c r="D76" s="144">
        <v>17559947305</v>
      </c>
      <c r="E76" s="146">
        <v>27797674655</v>
      </c>
    </row>
    <row r="77" spans="1:5" ht="14.25">
      <c r="A77" s="135" t="s">
        <v>6</v>
      </c>
      <c r="B77" s="136">
        <v>312</v>
      </c>
      <c r="C77" s="143"/>
      <c r="D77" s="144">
        <v>2850320520</v>
      </c>
      <c r="E77" s="146">
        <v>6513166036</v>
      </c>
    </row>
    <row r="78" spans="1:5" ht="14.25">
      <c r="A78" s="135" t="s">
        <v>7</v>
      </c>
      <c r="B78" s="136">
        <v>313</v>
      </c>
      <c r="C78" s="143">
        <v>17</v>
      </c>
      <c r="D78" s="144">
        <v>1813717776</v>
      </c>
      <c r="E78" s="144">
        <v>182393672</v>
      </c>
    </row>
    <row r="79" spans="1:5" ht="14.25">
      <c r="A79" s="135" t="s">
        <v>8</v>
      </c>
      <c r="B79" s="136">
        <v>314</v>
      </c>
      <c r="C79" s="143"/>
      <c r="D79" s="144">
        <v>5760016402</v>
      </c>
      <c r="E79" s="144">
        <v>3633265689</v>
      </c>
    </row>
    <row r="80" spans="1:5" ht="14.25">
      <c r="A80" s="135" t="s">
        <v>9</v>
      </c>
      <c r="B80" s="136">
        <v>315</v>
      </c>
      <c r="C80" s="143">
        <v>18</v>
      </c>
      <c r="D80" s="144">
        <v>91527220</v>
      </c>
      <c r="E80" s="144">
        <v>0</v>
      </c>
    </row>
    <row r="81" spans="1:5" ht="14.25">
      <c r="A81" s="135" t="s">
        <v>10</v>
      </c>
      <c r="B81" s="136">
        <v>316</v>
      </c>
      <c r="C81" s="143"/>
      <c r="D81" s="144"/>
      <c r="E81" s="144"/>
    </row>
    <row r="82" spans="1:5" ht="14.25">
      <c r="A82" s="135" t="s">
        <v>11</v>
      </c>
      <c r="B82" s="136">
        <v>317</v>
      </c>
      <c r="C82" s="143"/>
      <c r="D82" s="144"/>
      <c r="E82" s="144"/>
    </row>
    <row r="83" spans="1:5" ht="14.25">
      <c r="A83" s="135" t="s">
        <v>12</v>
      </c>
      <c r="B83" s="136">
        <v>318</v>
      </c>
      <c r="C83" s="143"/>
      <c r="D83" s="144">
        <v>68181819</v>
      </c>
      <c r="E83" s="144"/>
    </row>
    <row r="84" spans="1:5" ht="14.25">
      <c r="A84" s="135" t="s">
        <v>13</v>
      </c>
      <c r="B84" s="136">
        <v>319</v>
      </c>
      <c r="C84" s="143">
        <v>19</v>
      </c>
      <c r="D84" s="144">
        <v>1453763929</v>
      </c>
      <c r="E84" s="144">
        <v>7860653370</v>
      </c>
    </row>
    <row r="85" spans="1:5" ht="14.25">
      <c r="A85" s="135" t="s">
        <v>14</v>
      </c>
      <c r="B85" s="136">
        <v>320</v>
      </c>
      <c r="C85" s="143">
        <v>15</v>
      </c>
      <c r="D85" s="144"/>
      <c r="E85" s="144"/>
    </row>
    <row r="86" spans="1:5" ht="14.25">
      <c r="A86" s="135" t="s">
        <v>15</v>
      </c>
      <c r="B86" s="136">
        <v>321</v>
      </c>
      <c r="C86" s="143"/>
      <c r="D86" s="144"/>
      <c r="E86" s="144"/>
    </row>
    <row r="87" spans="1:5" ht="14.25">
      <c r="A87" s="135" t="s">
        <v>16</v>
      </c>
      <c r="B87" s="136">
        <v>322</v>
      </c>
      <c r="C87" s="143"/>
      <c r="D87" s="144">
        <v>433751199</v>
      </c>
      <c r="E87" s="144">
        <v>335289699</v>
      </c>
    </row>
    <row r="88" spans="1:5" ht="14.25">
      <c r="A88" s="135" t="s">
        <v>17</v>
      </c>
      <c r="B88" s="136">
        <v>323</v>
      </c>
      <c r="C88" s="143"/>
      <c r="D88" s="144"/>
      <c r="E88" s="144"/>
    </row>
    <row r="89" spans="1:5" ht="14.25">
      <c r="A89" s="135" t="s">
        <v>18</v>
      </c>
      <c r="B89" s="136">
        <v>324</v>
      </c>
      <c r="C89" s="143"/>
      <c r="D89" s="144"/>
      <c r="E89" s="144"/>
    </row>
    <row r="90" spans="1:5" ht="14.25">
      <c r="A90" s="133" t="s">
        <v>425</v>
      </c>
      <c r="B90" s="134">
        <v>330</v>
      </c>
      <c r="C90" s="143"/>
      <c r="D90" s="155">
        <v>11865988126</v>
      </c>
      <c r="E90" s="155">
        <v>18759133711</v>
      </c>
    </row>
    <row r="91" spans="1:5" ht="14.25">
      <c r="A91" s="135" t="s">
        <v>19</v>
      </c>
      <c r="B91" s="136">
        <v>331</v>
      </c>
      <c r="C91" s="143">
        <v>16</v>
      </c>
      <c r="D91" s="144"/>
      <c r="E91" s="146">
        <v>9500000</v>
      </c>
    </row>
    <row r="92" spans="1:5" ht="14.25">
      <c r="A92" s="135" t="s">
        <v>20</v>
      </c>
      <c r="B92" s="136">
        <v>332</v>
      </c>
      <c r="C92" s="143"/>
      <c r="D92" s="144">
        <v>11335370608</v>
      </c>
      <c r="E92" s="146">
        <v>10097094810</v>
      </c>
    </row>
    <row r="93" spans="1:5" ht="14.25">
      <c r="A93" s="135" t="s">
        <v>21</v>
      </c>
      <c r="B93" s="136">
        <v>333</v>
      </c>
      <c r="C93" s="143"/>
      <c r="D93" s="144"/>
      <c r="E93" s="144"/>
    </row>
    <row r="94" spans="1:5" ht="14.25">
      <c r="A94" s="135" t="s">
        <v>22</v>
      </c>
      <c r="B94" s="136">
        <v>334</v>
      </c>
      <c r="C94" s="143"/>
      <c r="D94" s="144"/>
      <c r="E94" s="144"/>
    </row>
    <row r="95" spans="1:5" ht="14.25">
      <c r="A95" s="135" t="s">
        <v>23</v>
      </c>
      <c r="B95" s="136">
        <v>335</v>
      </c>
      <c r="C95" s="143"/>
      <c r="D95" s="144"/>
      <c r="E95" s="144"/>
    </row>
    <row r="96" spans="1:5" ht="14.25">
      <c r="A96" s="135" t="s">
        <v>24</v>
      </c>
      <c r="B96" s="136">
        <v>336</v>
      </c>
      <c r="C96" s="143"/>
      <c r="D96" s="144"/>
      <c r="E96" s="144"/>
    </row>
    <row r="97" spans="1:5" ht="14.25">
      <c r="A97" s="135" t="s">
        <v>25</v>
      </c>
      <c r="B97" s="136">
        <v>337</v>
      </c>
      <c r="C97" s="143">
        <v>19</v>
      </c>
      <c r="D97" s="144">
        <v>530617518</v>
      </c>
      <c r="E97" s="144">
        <v>352538901</v>
      </c>
    </row>
    <row r="98" spans="1:5" ht="14.25">
      <c r="A98" s="135" t="s">
        <v>26</v>
      </c>
      <c r="B98" s="136">
        <v>338</v>
      </c>
      <c r="C98" s="143"/>
      <c r="D98" s="144"/>
      <c r="E98" s="156">
        <v>8300000000</v>
      </c>
    </row>
    <row r="99" spans="1:5" ht="14.25">
      <c r="A99" s="135" t="s">
        <v>27</v>
      </c>
      <c r="B99" s="136">
        <v>339</v>
      </c>
      <c r="C99" s="143"/>
      <c r="D99" s="144"/>
      <c r="E99" s="156"/>
    </row>
    <row r="100" spans="1:5" ht="14.25">
      <c r="A100" s="135" t="s">
        <v>28</v>
      </c>
      <c r="B100" s="136">
        <v>340</v>
      </c>
      <c r="C100" s="143"/>
      <c r="D100" s="144"/>
      <c r="E100" s="156"/>
    </row>
    <row r="101" spans="1:5" ht="14.25">
      <c r="A101" s="135" t="s">
        <v>29</v>
      </c>
      <c r="B101" s="136">
        <v>341</v>
      </c>
      <c r="C101" s="143"/>
      <c r="D101" s="144"/>
      <c r="E101" s="156"/>
    </row>
    <row r="102" spans="1:5" ht="14.25">
      <c r="A102" s="135" t="s">
        <v>30</v>
      </c>
      <c r="B102" s="136">
        <v>342</v>
      </c>
      <c r="C102" s="143"/>
      <c r="D102" s="144"/>
      <c r="E102" s="156"/>
    </row>
    <row r="103" spans="1:5" ht="14.25">
      <c r="A103" s="135" t="s">
        <v>31</v>
      </c>
      <c r="B103" s="136">
        <v>343</v>
      </c>
      <c r="C103" s="143"/>
      <c r="D103" s="144"/>
      <c r="E103" s="156"/>
    </row>
    <row r="104" spans="1:5" ht="14.25">
      <c r="A104" s="133" t="s">
        <v>32</v>
      </c>
      <c r="B104" s="134" t="s">
        <v>326</v>
      </c>
      <c r="C104" s="143"/>
      <c r="D104" s="155">
        <v>83409783912</v>
      </c>
      <c r="E104" s="155">
        <v>82791253390</v>
      </c>
    </row>
    <row r="105" spans="1:5" ht="14.25">
      <c r="A105" s="133" t="s">
        <v>33</v>
      </c>
      <c r="B105" s="134" t="s">
        <v>327</v>
      </c>
      <c r="C105" s="143">
        <v>25</v>
      </c>
      <c r="D105" s="155">
        <v>83409783912</v>
      </c>
      <c r="E105" s="155">
        <v>82791253390</v>
      </c>
    </row>
    <row r="106" spans="1:5" ht="14.25">
      <c r="A106" s="135" t="s">
        <v>34</v>
      </c>
      <c r="B106" s="136" t="s">
        <v>328</v>
      </c>
      <c r="C106" s="143"/>
      <c r="D106" s="144">
        <v>55680000000</v>
      </c>
      <c r="E106" s="144">
        <v>55680000000</v>
      </c>
    </row>
    <row r="107" spans="1:5" ht="14.25">
      <c r="A107" s="135" t="s">
        <v>35</v>
      </c>
      <c r="B107" s="141" t="s">
        <v>36</v>
      </c>
      <c r="C107" s="143"/>
      <c r="D107" s="144"/>
      <c r="E107" s="144"/>
    </row>
    <row r="108" spans="1:5" ht="14.25">
      <c r="A108" s="135" t="s">
        <v>37</v>
      </c>
      <c r="B108" s="141" t="s">
        <v>38</v>
      </c>
      <c r="C108" s="143"/>
      <c r="D108" s="144"/>
      <c r="E108" s="144"/>
    </row>
    <row r="109" spans="1:5" ht="14.25">
      <c r="A109" s="135" t="s">
        <v>77</v>
      </c>
      <c r="B109" s="136" t="s">
        <v>329</v>
      </c>
      <c r="C109" s="143"/>
      <c r="D109" s="144">
        <v>6024502460</v>
      </c>
      <c r="E109" s="144">
        <v>6024502460</v>
      </c>
    </row>
    <row r="110" spans="1:5" ht="14.25">
      <c r="A110" s="135" t="s">
        <v>39</v>
      </c>
      <c r="B110" s="136" t="s">
        <v>330</v>
      </c>
      <c r="C110" s="143"/>
      <c r="D110" s="144"/>
      <c r="E110" s="144"/>
    </row>
    <row r="111" spans="1:5" ht="14.25">
      <c r="A111" s="135" t="s">
        <v>40</v>
      </c>
      <c r="B111" s="136" t="s">
        <v>331</v>
      </c>
      <c r="C111" s="143"/>
      <c r="D111" s="144"/>
      <c r="E111" s="144"/>
    </row>
    <row r="112" spans="1:5" ht="14.25">
      <c r="A112" s="135" t="s">
        <v>41</v>
      </c>
      <c r="B112" s="136" t="s">
        <v>332</v>
      </c>
      <c r="C112" s="143"/>
      <c r="D112" s="144"/>
      <c r="E112" s="144"/>
    </row>
    <row r="113" spans="1:5" ht="14.25">
      <c r="A113" s="135" t="s">
        <v>42</v>
      </c>
      <c r="B113" s="136" t="s">
        <v>661</v>
      </c>
      <c r="C113" s="143"/>
      <c r="D113" s="144"/>
      <c r="E113" s="144"/>
    </row>
    <row r="114" spans="1:5" ht="14.25">
      <c r="A114" s="135" t="s">
        <v>43</v>
      </c>
      <c r="B114" s="136" t="s">
        <v>333</v>
      </c>
      <c r="C114" s="143"/>
      <c r="D114" s="144"/>
      <c r="E114" s="144"/>
    </row>
    <row r="115" spans="1:5" ht="14.25">
      <c r="A115" s="135" t="s">
        <v>44</v>
      </c>
      <c r="B115" s="136" t="s">
        <v>126</v>
      </c>
      <c r="C115" s="143"/>
      <c r="D115" s="144">
        <v>18697189166</v>
      </c>
      <c r="E115" s="144">
        <v>18697189166</v>
      </c>
    </row>
    <row r="116" spans="1:5" ht="14.25">
      <c r="A116" s="135" t="s">
        <v>45</v>
      </c>
      <c r="B116" s="136" t="s">
        <v>334</v>
      </c>
      <c r="C116" s="143"/>
      <c r="D116" s="144"/>
      <c r="E116" s="144"/>
    </row>
    <row r="117" spans="1:5" ht="14.25">
      <c r="A117" s="135" t="s">
        <v>46</v>
      </c>
      <c r="B117" s="136" t="s">
        <v>335</v>
      </c>
      <c r="C117" s="143"/>
      <c r="D117" s="144"/>
      <c r="E117" s="144"/>
    </row>
    <row r="118" spans="1:5" ht="14.25">
      <c r="A118" s="135" t="s">
        <v>47</v>
      </c>
      <c r="B118" s="136" t="s">
        <v>442</v>
      </c>
      <c r="C118" s="143"/>
      <c r="D118" s="144"/>
      <c r="E118" s="144"/>
    </row>
    <row r="119" spans="1:5" ht="14.25">
      <c r="A119" s="135" t="s">
        <v>48</v>
      </c>
      <c r="B119" s="141" t="s">
        <v>49</v>
      </c>
      <c r="C119" s="143"/>
      <c r="D119" s="144">
        <v>1830253482</v>
      </c>
      <c r="E119" s="144">
        <v>-1027096310</v>
      </c>
    </row>
    <row r="120" spans="1:5" ht="14.25">
      <c r="A120" s="135" t="s">
        <v>50</v>
      </c>
      <c r="B120" s="141" t="s">
        <v>51</v>
      </c>
      <c r="C120" s="143"/>
      <c r="D120" s="144">
        <v>1177838804</v>
      </c>
      <c r="E120" s="144">
        <v>3416658074</v>
      </c>
    </row>
    <row r="121" spans="1:5" ht="14.25">
      <c r="A121" s="135" t="s">
        <v>52</v>
      </c>
      <c r="B121" s="136">
        <v>422</v>
      </c>
      <c r="C121" s="143"/>
      <c r="D121" s="144"/>
      <c r="E121" s="144"/>
    </row>
    <row r="122" spans="1:5" ht="14.25">
      <c r="A122" s="133" t="s">
        <v>457</v>
      </c>
      <c r="B122" s="171">
        <v>429</v>
      </c>
      <c r="C122" s="143"/>
      <c r="D122" s="144"/>
      <c r="E122" s="144"/>
    </row>
    <row r="123" spans="1:5" ht="14.25">
      <c r="A123" s="133" t="s">
        <v>53</v>
      </c>
      <c r="B123" s="134">
        <v>430</v>
      </c>
      <c r="C123" s="143"/>
      <c r="D123" s="155">
        <v>0</v>
      </c>
      <c r="E123" s="155">
        <v>0</v>
      </c>
    </row>
    <row r="124" spans="1:5" ht="14.25">
      <c r="A124" s="135" t="s">
        <v>276</v>
      </c>
      <c r="B124" s="136">
        <v>431</v>
      </c>
      <c r="C124" s="143"/>
      <c r="D124" s="156"/>
      <c r="E124" s="156"/>
    </row>
    <row r="125" spans="1:5" ht="14.25">
      <c r="A125" s="137" t="s">
        <v>277</v>
      </c>
      <c r="B125" s="138">
        <v>432</v>
      </c>
      <c r="C125" s="147"/>
      <c r="D125" s="159"/>
      <c r="E125" s="159"/>
    </row>
    <row r="126" spans="1:7" ht="14.25">
      <c r="A126" s="139" t="s">
        <v>349</v>
      </c>
      <c r="B126" s="140">
        <v>440</v>
      </c>
      <c r="C126" s="148"/>
      <c r="D126" s="157">
        <v>125306998208</v>
      </c>
      <c r="E126" s="157">
        <v>147872830222</v>
      </c>
      <c r="F126" s="269">
        <f>+D126-D73</f>
        <v>0</v>
      </c>
      <c r="G126" s="269">
        <f>+E126-E73</f>
        <v>0</v>
      </c>
    </row>
    <row r="127" spans="1:5" ht="14.25">
      <c r="A127" s="160"/>
      <c r="B127" s="161"/>
      <c r="C127" s="162"/>
      <c r="D127" s="163"/>
      <c r="E127" s="158"/>
    </row>
    <row r="128" spans="1:5" ht="15">
      <c r="A128"/>
      <c r="C128" s="312" t="s">
        <v>745</v>
      </c>
      <c r="D128" s="312"/>
      <c r="E128" s="312"/>
    </row>
    <row r="129" spans="1:5" ht="17.25">
      <c r="A129" s="313" t="s">
        <v>231</v>
      </c>
      <c r="B129" s="313"/>
      <c r="C129" s="313"/>
      <c r="D129" s="313"/>
      <c r="E129" s="313"/>
    </row>
    <row r="130" spans="1:4" ht="17.25">
      <c r="A130" s="151"/>
      <c r="B130" s="150"/>
      <c r="C130" s="151"/>
      <c r="D130" s="151"/>
    </row>
    <row r="131" spans="1:4" ht="17.25">
      <c r="A131" s="151"/>
      <c r="B131" s="150"/>
      <c r="C131" s="151"/>
      <c r="D131" s="151"/>
    </row>
    <row r="132" spans="1:4" ht="17.25">
      <c r="A132" s="151"/>
      <c r="B132" s="150"/>
      <c r="C132" s="151"/>
      <c r="D132" s="151"/>
    </row>
    <row r="133" spans="1:4" ht="17.25">
      <c r="A133" s="151"/>
      <c r="B133" s="150"/>
      <c r="C133" s="151"/>
      <c r="D133" s="151"/>
    </row>
    <row r="134" spans="1:4" ht="17.25">
      <c r="A134" s="164" t="s">
        <v>232</v>
      </c>
      <c r="B134" s="150"/>
      <c r="C134" s="151"/>
      <c r="D134" s="167"/>
    </row>
  </sheetData>
  <sheetProtection/>
  <mergeCells count="11">
    <mergeCell ref="E8:E9"/>
    <mergeCell ref="C2:E2"/>
    <mergeCell ref="C3:E4"/>
    <mergeCell ref="C128:E128"/>
    <mergeCell ref="A129:E129"/>
    <mergeCell ref="A5:E5"/>
    <mergeCell ref="A6:E6"/>
    <mergeCell ref="A8:A9"/>
    <mergeCell ref="B8:B9"/>
    <mergeCell ref="C8:C9"/>
    <mergeCell ref="D8:D9"/>
  </mergeCells>
  <printOptions horizontalCentered="1"/>
  <pageMargins left="0.75" right="0.5905511811023623" top="0.74" bottom="0.55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1">
      <selection activeCell="C1" sqref="A1:G30"/>
    </sheetView>
  </sheetViews>
  <sheetFormatPr defaultColWidth="8" defaultRowHeight="14.25"/>
  <cols>
    <col min="1" max="1" width="33.796875" style="222" customWidth="1"/>
    <col min="2" max="7" width="15" style="222" customWidth="1"/>
    <col min="8" max="8" width="16.69921875" style="222" customWidth="1"/>
    <col min="9" max="9" width="11.09765625" style="222" customWidth="1"/>
    <col min="10" max="10" width="10.69921875" style="222" customWidth="1"/>
    <col min="11" max="11" width="11.19921875" style="222" customWidth="1"/>
    <col min="12" max="12" width="8" style="222" customWidth="1"/>
    <col min="13" max="13" width="11.19921875" style="222" customWidth="1"/>
    <col min="14" max="16384" width="8" style="222" customWidth="1"/>
  </cols>
  <sheetData>
    <row r="1" spans="1:7" ht="17.25" customHeight="1">
      <c r="A1" s="233"/>
      <c r="B1" s="234"/>
      <c r="C1" s="234"/>
      <c r="D1" s="234"/>
      <c r="E1" s="234"/>
      <c r="F1" s="234"/>
      <c r="G1" s="234"/>
    </row>
    <row r="2" spans="1:7" ht="12.75">
      <c r="A2" s="235"/>
      <c r="B2" s="235"/>
      <c r="C2" s="235"/>
      <c r="D2" s="235"/>
      <c r="E2" s="235"/>
      <c r="F2" s="235"/>
      <c r="G2" s="235"/>
    </row>
    <row r="3" spans="1:7" ht="12.75">
      <c r="A3" s="372"/>
      <c r="B3" s="372"/>
      <c r="C3" s="372"/>
      <c r="D3" s="372"/>
      <c r="E3" s="372"/>
      <c r="F3" s="372"/>
      <c r="G3" s="372"/>
    </row>
    <row r="4" spans="1:7" ht="12.75">
      <c r="A4" s="221"/>
      <c r="B4" s="221"/>
      <c r="C4" s="221"/>
      <c r="D4" s="221"/>
      <c r="E4" s="221"/>
      <c r="F4" s="221"/>
      <c r="G4" s="221"/>
    </row>
    <row r="5" spans="1:7" ht="23.25">
      <c r="A5" s="373" t="s">
        <v>531</v>
      </c>
      <c r="B5" s="373"/>
      <c r="C5" s="373"/>
      <c r="D5" s="373"/>
      <c r="E5" s="373"/>
      <c r="F5" s="373"/>
      <c r="G5" s="373"/>
    </row>
    <row r="6" spans="1:7" ht="12.75">
      <c r="A6" s="374" t="s">
        <v>774</v>
      </c>
      <c r="B6" s="374"/>
      <c r="C6" s="374"/>
      <c r="D6" s="374"/>
      <c r="E6" s="374"/>
      <c r="F6" s="374"/>
      <c r="G6" s="374"/>
    </row>
    <row r="9" spans="1:7" ht="28.5">
      <c r="A9" s="223" t="s">
        <v>381</v>
      </c>
      <c r="B9" s="223" t="s">
        <v>532</v>
      </c>
      <c r="C9" s="223" t="s">
        <v>533</v>
      </c>
      <c r="D9" s="223" t="s">
        <v>534</v>
      </c>
      <c r="E9" s="223" t="s">
        <v>535</v>
      </c>
      <c r="F9" s="223" t="s">
        <v>536</v>
      </c>
      <c r="G9" s="223" t="s">
        <v>537</v>
      </c>
    </row>
    <row r="10" spans="1:7" ht="12.75">
      <c r="A10" s="224"/>
      <c r="B10" s="224"/>
      <c r="C10" s="224"/>
      <c r="D10" s="224"/>
      <c r="E10" s="224"/>
      <c r="F10" s="224"/>
      <c r="G10" s="224"/>
    </row>
    <row r="11" spans="1:7" ht="14.25">
      <c r="A11" s="225" t="s">
        <v>538</v>
      </c>
      <c r="B11" s="226">
        <f aca="true" t="shared" si="0" ref="B11:G11">SUM(B12:B21)</f>
        <v>182393672</v>
      </c>
      <c r="C11" s="226">
        <f t="shared" si="0"/>
        <v>1343244413</v>
      </c>
      <c r="D11" s="226">
        <f t="shared" si="0"/>
        <v>6864871623</v>
      </c>
      <c r="E11" s="226">
        <f t="shared" si="0"/>
        <v>4324960785</v>
      </c>
      <c r="F11" s="226">
        <f t="shared" si="0"/>
        <v>1813717776</v>
      </c>
      <c r="G11" s="226">
        <f t="shared" si="0"/>
        <v>434657679</v>
      </c>
    </row>
    <row r="12" spans="1:7" ht="13.5">
      <c r="A12" s="227" t="s">
        <v>387</v>
      </c>
      <c r="B12" s="228">
        <v>176477198</v>
      </c>
      <c r="C12" s="228">
        <v>273209062</v>
      </c>
      <c r="D12" s="228">
        <f>2421205137+790365058+1469363517</f>
        <v>4680933712</v>
      </c>
      <c r="E12" s="228">
        <f>1595451765+1256693878+423901396</f>
        <v>3276047039</v>
      </c>
      <c r="F12" s="228">
        <f>627997369+1074294125</f>
        <v>1702291494</v>
      </c>
      <c r="G12" s="228">
        <v>394136685</v>
      </c>
    </row>
    <row r="13" spans="1:7" ht="13.5">
      <c r="A13" s="227" t="s">
        <v>388</v>
      </c>
      <c r="B13" s="228"/>
      <c r="C13" s="228"/>
      <c r="D13" s="228"/>
      <c r="F13" s="228"/>
      <c r="G13" s="228"/>
    </row>
    <row r="14" spans="1:7" ht="13.5">
      <c r="A14" s="227" t="s">
        <v>389</v>
      </c>
      <c r="B14" s="228"/>
      <c r="D14" s="228"/>
      <c r="E14" s="228"/>
      <c r="F14" s="228"/>
      <c r="G14" s="228"/>
    </row>
    <row r="15" spans="1:7" ht="13.5">
      <c r="A15" s="227" t="s">
        <v>390</v>
      </c>
      <c r="B15" s="228"/>
      <c r="C15" s="228"/>
      <c r="D15" s="228"/>
      <c r="E15" s="228"/>
      <c r="F15" s="228"/>
      <c r="G15" s="228"/>
    </row>
    <row r="16" spans="1:7" ht="13.5">
      <c r="A16" s="227" t="s">
        <v>391</v>
      </c>
      <c r="B16" s="228"/>
      <c r="C16" s="228">
        <v>1070035351</v>
      </c>
      <c r="D16" s="228">
        <f>563699920+500854614+145523205</f>
        <v>1210077739</v>
      </c>
      <c r="E16" s="228">
        <f>40685922+97272912</f>
        <v>137958834</v>
      </c>
      <c r="F16" s="228">
        <v>42604548</v>
      </c>
      <c r="G16" s="228">
        <v>40520994</v>
      </c>
    </row>
    <row r="17" spans="1:7" ht="13.5">
      <c r="A17" s="227" t="s">
        <v>392</v>
      </c>
      <c r="B17" s="228">
        <v>5916474</v>
      </c>
      <c r="C17" s="228"/>
      <c r="D17" s="228">
        <f>58274567+41662219+12898011</f>
        <v>112834797</v>
      </c>
      <c r="E17" s="228">
        <f>2791484+36597256+10540797</f>
        <v>49929537</v>
      </c>
      <c r="F17" s="228">
        <f>+B17-C17+D17-E17</f>
        <v>68821734</v>
      </c>
      <c r="G17" s="228"/>
    </row>
    <row r="18" spans="1:7" ht="13.5">
      <c r="A18" s="227" t="s">
        <v>393</v>
      </c>
      <c r="B18" s="228"/>
      <c r="C18" s="228"/>
      <c r="D18" s="228"/>
      <c r="E18" s="228"/>
      <c r="F18" s="228"/>
      <c r="G18" s="228"/>
    </row>
    <row r="19" spans="1:7" ht="13.5">
      <c r="A19" s="227" t="s">
        <v>394</v>
      </c>
      <c r="B19" s="228"/>
      <c r="C19" s="228"/>
      <c r="D19" s="228">
        <v>49809000</v>
      </c>
      <c r="E19" s="228">
        <v>49809000</v>
      </c>
      <c r="F19" s="228"/>
      <c r="G19" s="228"/>
    </row>
    <row r="20" spans="1:7" ht="13.5">
      <c r="A20" s="227" t="s">
        <v>395</v>
      </c>
      <c r="B20" s="228"/>
      <c r="C20" s="228"/>
      <c r="D20" s="228">
        <f>459574375+343642000</f>
        <v>803216375</v>
      </c>
      <c r="E20" s="228">
        <f>459216375+344000000</f>
        <v>803216375</v>
      </c>
      <c r="F20" s="228">
        <f>+D20-C20-E20</f>
        <v>0</v>
      </c>
      <c r="G20" s="228"/>
    </row>
    <row r="21" spans="1:7" ht="13.5">
      <c r="A21" s="227" t="s">
        <v>396</v>
      </c>
      <c r="B21" s="228"/>
      <c r="C21" s="228"/>
      <c r="D21" s="228">
        <f>6000000+2000000</f>
        <v>8000000</v>
      </c>
      <c r="E21" s="228">
        <f>6000000+2000000</f>
        <v>8000000</v>
      </c>
      <c r="F21" s="228"/>
      <c r="G21" s="228"/>
    </row>
    <row r="22" spans="1:7" ht="13.5">
      <c r="A22" s="227" t="s">
        <v>143</v>
      </c>
      <c r="B22" s="228"/>
      <c r="C22" s="228"/>
      <c r="D22" s="228"/>
      <c r="E22" s="228"/>
      <c r="F22" s="228"/>
      <c r="G22" s="228"/>
    </row>
    <row r="23" spans="1:7" ht="14.25">
      <c r="A23" s="225" t="s">
        <v>539</v>
      </c>
      <c r="B23" s="226">
        <v>0</v>
      </c>
      <c r="C23" s="226">
        <v>0</v>
      </c>
      <c r="D23" s="226">
        <v>0</v>
      </c>
      <c r="E23" s="226">
        <v>0</v>
      </c>
      <c r="F23" s="226">
        <v>0</v>
      </c>
      <c r="G23" s="226">
        <v>0</v>
      </c>
    </row>
    <row r="24" spans="1:7" ht="13.5">
      <c r="A24" s="227" t="s">
        <v>540</v>
      </c>
      <c r="B24" s="228"/>
      <c r="C24" s="228"/>
      <c r="D24" s="228"/>
      <c r="E24" s="228"/>
      <c r="F24" s="228"/>
      <c r="G24" s="228"/>
    </row>
    <row r="25" spans="1:7" ht="13.5">
      <c r="A25" s="227" t="s">
        <v>541</v>
      </c>
      <c r="B25" s="228"/>
      <c r="C25" s="228"/>
      <c r="D25" s="228"/>
      <c r="E25" s="228"/>
      <c r="F25" s="228"/>
      <c r="G25" s="228"/>
    </row>
    <row r="26" spans="1:7" ht="13.5">
      <c r="A26" s="227" t="s">
        <v>542</v>
      </c>
      <c r="B26" s="228"/>
      <c r="C26" s="228"/>
      <c r="D26" s="228"/>
      <c r="E26" s="228"/>
      <c r="F26" s="228"/>
      <c r="G26" s="228"/>
    </row>
    <row r="27" spans="1:7" ht="13.5">
      <c r="A27" s="229" t="s">
        <v>143</v>
      </c>
      <c r="B27" s="230"/>
      <c r="C27" s="230"/>
      <c r="D27" s="230"/>
      <c r="E27" s="230"/>
      <c r="F27" s="230"/>
      <c r="G27" s="230"/>
    </row>
    <row r="28" spans="1:7" ht="14.25">
      <c r="A28" s="231" t="s">
        <v>543</v>
      </c>
      <c r="B28" s="232">
        <f aca="true" t="shared" si="1" ref="B28:G28">+B11+B23</f>
        <v>182393672</v>
      </c>
      <c r="C28" s="232">
        <f t="shared" si="1"/>
        <v>1343244413</v>
      </c>
      <c r="D28" s="232">
        <f t="shared" si="1"/>
        <v>6864871623</v>
      </c>
      <c r="E28" s="232">
        <f t="shared" si="1"/>
        <v>4324960785</v>
      </c>
      <c r="F28" s="232">
        <f t="shared" si="1"/>
        <v>1813717776</v>
      </c>
      <c r="G28" s="232">
        <f t="shared" si="1"/>
        <v>434657679</v>
      </c>
    </row>
  </sheetData>
  <sheetProtection/>
  <mergeCells count="3">
    <mergeCell ref="A3:G3"/>
    <mergeCell ref="A5:G5"/>
    <mergeCell ref="A6:G6"/>
  </mergeCells>
  <printOptions/>
  <pageMargins left="0.93" right="0.25" top="0.83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6">
      <selection activeCell="B1" sqref="A1:D22"/>
    </sheetView>
  </sheetViews>
  <sheetFormatPr defaultColWidth="9" defaultRowHeight="14.25"/>
  <cols>
    <col min="1" max="1" width="8.09765625" style="259" customWidth="1"/>
    <col min="2" max="2" width="32" style="258" bestFit="1" customWidth="1"/>
    <col min="3" max="3" width="16.19921875" style="258" customWidth="1"/>
    <col min="4" max="4" width="17.09765625" style="258" customWidth="1"/>
    <col min="5" max="16384" width="9" style="258" customWidth="1"/>
  </cols>
  <sheetData>
    <row r="1" spans="1:4" ht="15">
      <c r="A1" s="282" t="s">
        <v>103</v>
      </c>
      <c r="B1" s="280"/>
      <c r="C1" s="280"/>
      <c r="D1" s="280"/>
    </row>
    <row r="2" spans="1:4" ht="12.75">
      <c r="A2" s="283"/>
      <c r="B2" s="280"/>
      <c r="C2" s="280"/>
      <c r="D2" s="280"/>
    </row>
    <row r="3" spans="1:4" ht="17.25">
      <c r="A3" s="375" t="s">
        <v>102</v>
      </c>
      <c r="B3" s="375"/>
      <c r="C3" s="375"/>
      <c r="D3" s="375"/>
    </row>
    <row r="4" spans="1:4" ht="12.75">
      <c r="A4" s="376" t="s">
        <v>775</v>
      </c>
      <c r="B4" s="376"/>
      <c r="C4" s="376"/>
      <c r="D4" s="376"/>
    </row>
    <row r="5" spans="1:4" ht="12.75">
      <c r="A5" s="283"/>
      <c r="B5" s="283"/>
      <c r="C5" s="283"/>
      <c r="D5" s="280"/>
    </row>
    <row r="6" spans="1:4" ht="20.25" customHeight="1">
      <c r="A6" s="284" t="s">
        <v>242</v>
      </c>
      <c r="B6" s="284" t="s">
        <v>101</v>
      </c>
      <c r="C6" s="284" t="s">
        <v>100</v>
      </c>
      <c r="D6" s="284" t="s">
        <v>99</v>
      </c>
    </row>
    <row r="7" spans="1:4" ht="20.25" customHeight="1">
      <c r="A7" s="285" t="s">
        <v>406</v>
      </c>
      <c r="B7" s="285" t="s">
        <v>705</v>
      </c>
      <c r="C7" s="285">
        <v>1</v>
      </c>
      <c r="D7" s="285">
        <v>2</v>
      </c>
    </row>
    <row r="8" spans="1:4" ht="22.5" customHeight="1">
      <c r="A8" s="286">
        <v>1</v>
      </c>
      <c r="B8" s="287" t="s">
        <v>98</v>
      </c>
      <c r="C8" s="288">
        <f>SUM(C9:C19)</f>
        <v>10155386094</v>
      </c>
      <c r="D8" s="288">
        <f>SUM(D9:D19)</f>
        <v>8612104671</v>
      </c>
    </row>
    <row r="9" spans="1:4" ht="22.5" customHeight="1">
      <c r="A9" s="289">
        <v>11</v>
      </c>
      <c r="B9" s="290" t="s">
        <v>97</v>
      </c>
      <c r="C9" s="291">
        <v>1834689450</v>
      </c>
      <c r="D9" s="291">
        <v>1837692010</v>
      </c>
    </row>
    <row r="10" spans="1:4" ht="22.5" customHeight="1">
      <c r="A10" s="289">
        <v>12</v>
      </c>
      <c r="B10" s="290" t="s">
        <v>96</v>
      </c>
      <c r="C10" s="291"/>
      <c r="D10" s="291">
        <v>274163450</v>
      </c>
    </row>
    <row r="11" spans="1:4" ht="22.5" customHeight="1">
      <c r="A11" s="289">
        <v>13</v>
      </c>
      <c r="B11" s="290" t="s">
        <v>95</v>
      </c>
      <c r="C11" s="291">
        <v>84209999</v>
      </c>
      <c r="D11" s="291">
        <v>67468709</v>
      </c>
    </row>
    <row r="12" spans="1:4" ht="22.5" customHeight="1">
      <c r="A12" s="289">
        <v>14</v>
      </c>
      <c r="B12" s="290" t="s">
        <v>94</v>
      </c>
      <c r="C12" s="291">
        <v>658172403</v>
      </c>
      <c r="D12" s="291">
        <v>815298902</v>
      </c>
    </row>
    <row r="13" spans="1:4" ht="22.5" customHeight="1">
      <c r="A13" s="289">
        <v>15</v>
      </c>
      <c r="B13" s="290" t="s">
        <v>93</v>
      </c>
      <c r="C13" s="291">
        <v>424326694</v>
      </c>
      <c r="D13" s="291">
        <v>468360173</v>
      </c>
    </row>
    <row r="14" spans="1:4" ht="22.5" customHeight="1">
      <c r="A14" s="289">
        <v>16</v>
      </c>
      <c r="B14" s="290" t="s">
        <v>92</v>
      </c>
      <c r="C14" s="291">
        <v>248687520</v>
      </c>
      <c r="D14" s="291">
        <v>266854768</v>
      </c>
    </row>
    <row r="15" spans="1:4" ht="22.5" customHeight="1">
      <c r="A15" s="289">
        <v>17</v>
      </c>
      <c r="B15" s="292" t="s">
        <v>91</v>
      </c>
      <c r="C15" s="291">
        <v>5309244956</v>
      </c>
      <c r="D15" s="291">
        <v>4783444859</v>
      </c>
    </row>
    <row r="16" spans="1:4" ht="22.5" customHeight="1">
      <c r="A16" s="289">
        <v>18</v>
      </c>
      <c r="B16" s="292" t="s">
        <v>90</v>
      </c>
      <c r="C16" s="291"/>
      <c r="D16" s="291">
        <v>98821800</v>
      </c>
    </row>
    <row r="17" spans="1:4" ht="22.5" customHeight="1">
      <c r="A17" s="289">
        <v>19</v>
      </c>
      <c r="B17" s="292" t="s">
        <v>89</v>
      </c>
      <c r="C17" s="291"/>
      <c r="D17" s="291">
        <v>0</v>
      </c>
    </row>
    <row r="18" spans="1:4" ht="22.5" customHeight="1">
      <c r="A18" s="289">
        <v>20</v>
      </c>
      <c r="B18" s="292" t="s">
        <v>777</v>
      </c>
      <c r="C18" s="291">
        <v>483900964</v>
      </c>
      <c r="D18" s="291">
        <v>0</v>
      </c>
    </row>
    <row r="19" spans="1:4" ht="22.5" customHeight="1">
      <c r="A19" s="289">
        <v>21</v>
      </c>
      <c r="B19" s="292" t="s">
        <v>88</v>
      </c>
      <c r="C19" s="291">
        <v>1112154108</v>
      </c>
      <c r="D19" s="291"/>
    </row>
    <row r="20" spans="1:4" ht="22.5" customHeight="1">
      <c r="A20" s="289">
        <v>2</v>
      </c>
      <c r="B20" s="294" t="s">
        <v>86</v>
      </c>
      <c r="C20" s="291"/>
      <c r="D20" s="291"/>
    </row>
    <row r="21" spans="1:4" ht="22.5" customHeight="1">
      <c r="A21" s="295"/>
      <c r="B21" s="296"/>
      <c r="C21" s="297"/>
      <c r="D21" s="297"/>
    </row>
    <row r="22" spans="1:4" ht="12.75">
      <c r="A22" s="283"/>
      <c r="B22" s="280"/>
      <c r="C22" s="280"/>
      <c r="D22" s="280"/>
    </row>
  </sheetData>
  <sheetProtection/>
  <mergeCells count="2">
    <mergeCell ref="A3:D3"/>
    <mergeCell ref="A4:D4"/>
  </mergeCells>
  <printOptions/>
  <pageMargins left="1.33" right="0.7480314960629921" top="0.984251968503937" bottom="0.3937007874015748" header="0.5118110236220472" footer="0.3543307086614173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7">
      <selection activeCell="A1" sqref="A1:D22"/>
    </sheetView>
  </sheetViews>
  <sheetFormatPr defaultColWidth="9" defaultRowHeight="14.25"/>
  <cols>
    <col min="1" max="1" width="6.8984375" style="260" customWidth="1"/>
    <col min="2" max="2" width="40.3984375" style="260" customWidth="1"/>
    <col min="3" max="3" width="15.19921875" style="260" customWidth="1"/>
    <col min="4" max="4" width="16.8984375" style="260" customWidth="1"/>
    <col min="5" max="16384" width="9" style="260" customWidth="1"/>
  </cols>
  <sheetData>
    <row r="1" spans="1:2" ht="15">
      <c r="A1" s="258"/>
      <c r="B1" s="261"/>
    </row>
    <row r="2" spans="1:2" ht="15">
      <c r="A2" s="258"/>
      <c r="B2" s="259"/>
    </row>
    <row r="3" spans="1:4" ht="15">
      <c r="A3" s="282" t="s">
        <v>103</v>
      </c>
      <c r="B3" s="280"/>
      <c r="C3" s="280"/>
      <c r="D3" s="280"/>
    </row>
    <row r="4" spans="1:4" ht="15">
      <c r="A4" s="280"/>
      <c r="B4" s="280"/>
      <c r="C4" s="280"/>
      <c r="D4" s="280"/>
    </row>
    <row r="5" spans="1:4" ht="17.25">
      <c r="A5" s="375" t="s">
        <v>111</v>
      </c>
      <c r="B5" s="375"/>
      <c r="C5" s="375"/>
      <c r="D5" s="375"/>
    </row>
    <row r="6" spans="1:4" s="258" customFormat="1" ht="12.75">
      <c r="A6" s="376" t="s">
        <v>778</v>
      </c>
      <c r="B6" s="376"/>
      <c r="C6" s="376"/>
      <c r="D6" s="376"/>
    </row>
    <row r="7" spans="1:4" ht="16.5" customHeight="1">
      <c r="A7" s="280"/>
      <c r="B7" s="283"/>
      <c r="C7" s="283"/>
      <c r="D7" s="280"/>
    </row>
    <row r="8" spans="1:4" ht="25.5" customHeight="1">
      <c r="A8" s="284" t="s">
        <v>242</v>
      </c>
      <c r="B8" s="284" t="s">
        <v>101</v>
      </c>
      <c r="C8" s="284" t="s">
        <v>100</v>
      </c>
      <c r="D8" s="284" t="s">
        <v>99</v>
      </c>
    </row>
    <row r="9" spans="1:4" ht="25.5" customHeight="1">
      <c r="A9" s="298" t="s">
        <v>406</v>
      </c>
      <c r="B9" s="298" t="s">
        <v>705</v>
      </c>
      <c r="C9" s="298">
        <v>1</v>
      </c>
      <c r="D9" s="298">
        <v>2</v>
      </c>
    </row>
    <row r="10" spans="1:4" ht="25.5" customHeight="1">
      <c r="A10" s="286"/>
      <c r="B10" s="299" t="s">
        <v>110</v>
      </c>
      <c r="C10" s="288">
        <f>SUM(C11:C20)</f>
        <v>10533447687</v>
      </c>
      <c r="D10" s="288">
        <f>SUM(D11:D20)</f>
        <v>23874741315</v>
      </c>
    </row>
    <row r="11" spans="1:4" ht="25.5" customHeight="1">
      <c r="A11" s="300">
        <v>1</v>
      </c>
      <c r="B11" s="301" t="s">
        <v>96</v>
      </c>
      <c r="C11" s="291">
        <v>29334504</v>
      </c>
      <c r="D11" s="291">
        <v>1155768434</v>
      </c>
    </row>
    <row r="12" spans="1:4" ht="25.5" customHeight="1">
      <c r="A12" s="300">
        <v>2</v>
      </c>
      <c r="B12" s="301" t="s">
        <v>89</v>
      </c>
      <c r="C12" s="291">
        <v>8375297855</v>
      </c>
      <c r="D12" s="291">
        <v>18163792092</v>
      </c>
    </row>
    <row r="13" spans="1:4" ht="25.5" customHeight="1">
      <c r="A13" s="300">
        <v>3</v>
      </c>
      <c r="B13" s="301" t="s">
        <v>109</v>
      </c>
      <c r="C13" s="291">
        <v>128217793</v>
      </c>
      <c r="D13" s="291">
        <v>495499994</v>
      </c>
    </row>
    <row r="14" spans="1:4" ht="25.5" customHeight="1">
      <c r="A14" s="300">
        <v>4</v>
      </c>
      <c r="B14" s="301" t="s">
        <v>108</v>
      </c>
      <c r="C14" s="291">
        <v>110355365</v>
      </c>
      <c r="D14" s="291">
        <v>73619041</v>
      </c>
    </row>
    <row r="15" spans="1:4" ht="25.5" customHeight="1">
      <c r="A15" s="300">
        <v>5</v>
      </c>
      <c r="B15" s="301" t="s">
        <v>107</v>
      </c>
      <c r="C15" s="291"/>
      <c r="D15" s="291">
        <v>1068927613</v>
      </c>
    </row>
    <row r="16" spans="1:4" ht="25.5" customHeight="1">
      <c r="A16" s="300">
        <v>6</v>
      </c>
      <c r="B16" s="293" t="s">
        <v>106</v>
      </c>
      <c r="C16" s="302">
        <v>1305040295</v>
      </c>
      <c r="D16" s="302">
        <v>2330337896</v>
      </c>
    </row>
    <row r="17" spans="1:4" ht="25.5" customHeight="1">
      <c r="A17" s="300">
        <v>7</v>
      </c>
      <c r="B17" s="292" t="s">
        <v>87</v>
      </c>
      <c r="C17" s="302"/>
      <c r="D17" s="302">
        <v>34044800</v>
      </c>
    </row>
    <row r="18" spans="1:4" ht="25.5" customHeight="1">
      <c r="A18" s="300">
        <v>8</v>
      </c>
      <c r="B18" s="292" t="s">
        <v>105</v>
      </c>
      <c r="C18" s="302">
        <v>585201875</v>
      </c>
      <c r="D18" s="302">
        <v>552751445</v>
      </c>
    </row>
    <row r="19" spans="1:4" ht="25.5" customHeight="1">
      <c r="A19" s="300">
        <v>9</v>
      </c>
      <c r="B19" s="293" t="s">
        <v>776</v>
      </c>
      <c r="C19" s="302"/>
      <c r="D19" s="302"/>
    </row>
    <row r="20" spans="1:4" ht="25.5" customHeight="1">
      <c r="A20" s="295"/>
      <c r="B20" s="296" t="s">
        <v>104</v>
      </c>
      <c r="C20" s="297"/>
      <c r="D20" s="297"/>
    </row>
    <row r="21" spans="1:4" ht="15">
      <c r="A21" s="281"/>
      <c r="B21" s="281"/>
      <c r="C21" s="281"/>
      <c r="D21" s="281"/>
    </row>
  </sheetData>
  <sheetProtection/>
  <mergeCells count="2">
    <mergeCell ref="A5:D5"/>
    <mergeCell ref="A6:D6"/>
  </mergeCells>
  <printOptions/>
  <pageMargins left="1.08" right="0.1968503937007874" top="0.9448818897637796" bottom="0.2755905511811024" header="0.5118110236220472" footer="0.275590551181102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xSplit="1" topLeftCell="B1" activePane="topRight" state="frozen"/>
      <selection pane="topLeft" activeCell="A71" sqref="A71"/>
      <selection pane="topRight" activeCell="A1" sqref="A1:G72"/>
    </sheetView>
  </sheetViews>
  <sheetFormatPr defaultColWidth="8.796875" defaultRowHeight="14.25"/>
  <cols>
    <col min="1" max="1" width="41.19921875" style="0" customWidth="1"/>
    <col min="2" max="2" width="18.796875" style="0" customWidth="1"/>
    <col min="3" max="3" width="15.8984375" style="0" customWidth="1"/>
    <col min="4" max="4" width="14.796875" style="0" customWidth="1"/>
    <col min="5" max="5" width="14.69921875" style="0" customWidth="1"/>
    <col min="6" max="6" width="14.796875" style="0" customWidth="1"/>
    <col min="7" max="7" width="15.69921875" style="0" customWidth="1"/>
    <col min="8" max="8" width="15.3984375" style="0" customWidth="1"/>
    <col min="9" max="9" width="14.3984375" style="0" customWidth="1"/>
  </cols>
  <sheetData>
    <row r="1" ht="15">
      <c r="A1" s="112"/>
    </row>
    <row r="2" ht="15">
      <c r="A2" s="112"/>
    </row>
    <row r="3" spans="1:7" ht="19.5">
      <c r="A3" s="349" t="s">
        <v>779</v>
      </c>
      <c r="B3" s="349"/>
      <c r="C3" s="349"/>
      <c r="D3" s="349"/>
      <c r="E3" s="349"/>
      <c r="F3" s="349"/>
      <c r="G3" s="349"/>
    </row>
    <row r="4" ht="14.25">
      <c r="E4" s="107" t="s">
        <v>397</v>
      </c>
    </row>
    <row r="5" spans="1:7" ht="13.5">
      <c r="A5" s="379"/>
      <c r="B5" s="377" t="s">
        <v>278</v>
      </c>
      <c r="C5" s="377" t="s">
        <v>398</v>
      </c>
      <c r="D5" s="377" t="s">
        <v>399</v>
      </c>
      <c r="E5" s="377" t="s">
        <v>400</v>
      </c>
      <c r="F5" s="377" t="s">
        <v>401</v>
      </c>
      <c r="G5" s="377" t="s">
        <v>444</v>
      </c>
    </row>
    <row r="6" spans="1:7" ht="13.5">
      <c r="A6" s="380"/>
      <c r="B6" s="378" t="s">
        <v>402</v>
      </c>
      <c r="C6" s="378" t="s">
        <v>402</v>
      </c>
      <c r="D6" s="378"/>
      <c r="E6" s="378"/>
      <c r="F6" s="378" t="s">
        <v>403</v>
      </c>
      <c r="G6" s="378"/>
    </row>
    <row r="7" spans="1:7" ht="15.75">
      <c r="A7" s="303" t="s">
        <v>257</v>
      </c>
      <c r="B7" s="303"/>
      <c r="C7" s="256"/>
      <c r="D7" s="256"/>
      <c r="E7" s="256"/>
      <c r="F7" s="256"/>
      <c r="G7" s="256"/>
    </row>
    <row r="8" spans="1:7" ht="15">
      <c r="A8" s="108" t="s">
        <v>258</v>
      </c>
      <c r="B8" s="304">
        <v>18740430697</v>
      </c>
      <c r="C8" s="304">
        <v>139742182292</v>
      </c>
      <c r="D8" s="304">
        <v>118912982451</v>
      </c>
      <c r="E8" s="304">
        <v>3696304371</v>
      </c>
      <c r="F8" s="304">
        <v>17922768</v>
      </c>
      <c r="G8" s="304">
        <v>281109822579</v>
      </c>
    </row>
    <row r="9" spans="1:7" ht="15">
      <c r="A9" s="109" t="s">
        <v>259</v>
      </c>
      <c r="B9" s="304">
        <v>0</v>
      </c>
      <c r="C9" s="90">
        <v>43525625947</v>
      </c>
      <c r="D9" s="64"/>
      <c r="E9" s="64"/>
      <c r="F9" s="64"/>
      <c r="G9" s="304">
        <v>43525625947</v>
      </c>
    </row>
    <row r="10" spans="1:7" ht="15">
      <c r="A10" s="110" t="s">
        <v>260</v>
      </c>
      <c r="B10" s="67">
        <v>18740430697</v>
      </c>
      <c r="C10" s="67">
        <v>183267808239</v>
      </c>
      <c r="D10" s="67">
        <v>118912982451</v>
      </c>
      <c r="E10" s="67">
        <v>3696304371</v>
      </c>
      <c r="F10" s="67">
        <v>17922768</v>
      </c>
      <c r="G10" s="67">
        <v>324635448526</v>
      </c>
    </row>
    <row r="11" spans="1:7" ht="15.75">
      <c r="A11" s="305" t="s">
        <v>261</v>
      </c>
      <c r="B11" s="305"/>
      <c r="C11" s="304"/>
      <c r="D11" s="304"/>
      <c r="E11" s="304"/>
      <c r="F11" s="304"/>
      <c r="G11" s="304"/>
    </row>
    <row r="12" spans="1:7" ht="15">
      <c r="A12" s="70" t="s">
        <v>262</v>
      </c>
      <c r="B12" s="89">
        <v>-55036371</v>
      </c>
      <c r="C12" s="89">
        <v>97487687</v>
      </c>
      <c r="D12" s="257">
        <v>3357576455</v>
      </c>
      <c r="E12" s="257">
        <v>184936011</v>
      </c>
      <c r="F12" s="257">
        <v>93761629</v>
      </c>
      <c r="G12" s="304">
        <v>3678725411</v>
      </c>
    </row>
    <row r="13" spans="1:7" ht="15">
      <c r="A13" s="70" t="s">
        <v>263</v>
      </c>
      <c r="B13" s="70"/>
      <c r="C13" s="89"/>
      <c r="D13" s="89"/>
      <c r="E13" s="22"/>
      <c r="F13" s="22"/>
      <c r="G13" s="89">
        <v>133648838</v>
      </c>
    </row>
    <row r="14" spans="1:7" ht="15">
      <c r="A14" s="70" t="s">
        <v>264</v>
      </c>
      <c r="B14" s="70"/>
      <c r="C14" s="89"/>
      <c r="D14" s="89"/>
      <c r="E14" s="89"/>
      <c r="F14" s="89"/>
      <c r="G14" s="89">
        <v>-333052395</v>
      </c>
    </row>
    <row r="15" spans="1:7" ht="15">
      <c r="A15" s="70" t="s">
        <v>265</v>
      </c>
      <c r="B15" s="70"/>
      <c r="C15" s="89"/>
      <c r="D15" s="89"/>
      <c r="E15" s="89"/>
      <c r="F15" s="89"/>
      <c r="G15" s="89">
        <v>-62663780</v>
      </c>
    </row>
    <row r="16" spans="1:7" ht="15">
      <c r="A16" s="110" t="s">
        <v>266</v>
      </c>
      <c r="B16" s="110"/>
      <c r="C16" s="67">
        <v>0</v>
      </c>
      <c r="D16" s="67">
        <v>0</v>
      </c>
      <c r="E16" s="67">
        <v>0</v>
      </c>
      <c r="F16" s="67">
        <v>0</v>
      </c>
      <c r="G16" s="67">
        <v>3416658074</v>
      </c>
    </row>
    <row r="19" spans="1:7" ht="19.5">
      <c r="A19" s="349" t="s">
        <v>780</v>
      </c>
      <c r="B19" s="349"/>
      <c r="C19" s="349"/>
      <c r="D19" s="349"/>
      <c r="E19" s="349"/>
      <c r="F19" s="349"/>
      <c r="G19" s="349"/>
    </row>
    <row r="20" ht="14.25">
      <c r="E20" s="107" t="s">
        <v>397</v>
      </c>
    </row>
    <row r="21" spans="1:7" ht="13.5">
      <c r="A21" s="379"/>
      <c r="B21" s="377" t="s">
        <v>278</v>
      </c>
      <c r="C21" s="377" t="s">
        <v>398</v>
      </c>
      <c r="D21" s="377" t="s">
        <v>399</v>
      </c>
      <c r="E21" s="377" t="s">
        <v>400</v>
      </c>
      <c r="F21" s="377" t="s">
        <v>401</v>
      </c>
      <c r="G21" s="377" t="s">
        <v>444</v>
      </c>
    </row>
    <row r="22" spans="1:7" ht="13.5">
      <c r="A22" s="380"/>
      <c r="B22" s="378" t="s">
        <v>402</v>
      </c>
      <c r="C22" s="378" t="s">
        <v>402</v>
      </c>
      <c r="D22" s="378"/>
      <c r="E22" s="378"/>
      <c r="F22" s="378" t="s">
        <v>403</v>
      </c>
      <c r="G22" s="378"/>
    </row>
    <row r="23" spans="1:7" ht="15.75">
      <c r="A23" s="303" t="s">
        <v>257</v>
      </c>
      <c r="B23" s="303"/>
      <c r="C23" s="256"/>
      <c r="D23" s="256"/>
      <c r="E23" s="256"/>
      <c r="F23" s="256"/>
      <c r="G23" s="256"/>
    </row>
    <row r="24" spans="1:7" ht="15">
      <c r="A24" s="108" t="s">
        <v>258</v>
      </c>
      <c r="B24" s="304">
        <v>40684873035</v>
      </c>
      <c r="C24" s="304">
        <v>104547697495</v>
      </c>
      <c r="D24" s="304">
        <v>74194965944</v>
      </c>
      <c r="E24" s="304">
        <v>1108529835</v>
      </c>
      <c r="F24" s="304">
        <v>371422767</v>
      </c>
      <c r="G24" s="304">
        <v>220907489076</v>
      </c>
    </row>
    <row r="25" spans="1:7" ht="15">
      <c r="A25" s="109" t="s">
        <v>259</v>
      </c>
      <c r="B25" s="304">
        <v>0</v>
      </c>
      <c r="C25" s="90">
        <v>27948995795</v>
      </c>
      <c r="D25" s="64"/>
      <c r="E25" s="64"/>
      <c r="F25" s="64"/>
      <c r="G25" s="304">
        <v>27948995795</v>
      </c>
    </row>
    <row r="26" spans="1:7" ht="15">
      <c r="A26" s="110" t="s">
        <v>260</v>
      </c>
      <c r="B26" s="67">
        <v>40684873035</v>
      </c>
      <c r="C26" s="67">
        <v>132496693290</v>
      </c>
      <c r="D26" s="67">
        <v>74194965944</v>
      </c>
      <c r="E26" s="67">
        <v>1108529835</v>
      </c>
      <c r="F26" s="67">
        <v>371422767</v>
      </c>
      <c r="G26" s="67">
        <v>248856484871</v>
      </c>
    </row>
    <row r="27" spans="1:7" ht="15.75">
      <c r="A27" s="305" t="s">
        <v>261</v>
      </c>
      <c r="B27" s="305"/>
      <c r="C27" s="304"/>
      <c r="D27" s="304"/>
      <c r="E27" s="304"/>
      <c r="F27" s="304"/>
      <c r="G27" s="304"/>
    </row>
    <row r="28" spans="1:7" ht="15">
      <c r="A28" s="70" t="s">
        <v>262</v>
      </c>
      <c r="B28" s="89">
        <v>63963735</v>
      </c>
      <c r="C28" s="89">
        <v>1948716481</v>
      </c>
      <c r="D28" s="257">
        <v>3320221308</v>
      </c>
      <c r="E28" s="257">
        <v>-20181827</v>
      </c>
      <c r="F28" s="257">
        <v>187334169</v>
      </c>
      <c r="G28" s="304">
        <v>5500053866</v>
      </c>
    </row>
    <row r="29" spans="1:7" ht="15">
      <c r="A29" s="70" t="s">
        <v>263</v>
      </c>
      <c r="B29" s="70"/>
      <c r="C29" s="89"/>
      <c r="D29" s="89"/>
      <c r="E29" s="22"/>
      <c r="F29" s="22"/>
      <c r="G29" s="89">
        <v>64563566</v>
      </c>
    </row>
    <row r="30" spans="1:7" ht="15">
      <c r="A30" s="70" t="s">
        <v>264</v>
      </c>
      <c r="B30" s="70"/>
      <c r="C30" s="89"/>
      <c r="D30" s="89"/>
      <c r="E30" s="89"/>
      <c r="F30" s="89"/>
      <c r="G30" s="89">
        <v>-1123656326</v>
      </c>
    </row>
    <row r="31" spans="1:7" ht="15">
      <c r="A31" s="70" t="s">
        <v>265</v>
      </c>
      <c r="B31" s="70"/>
      <c r="C31" s="89"/>
      <c r="D31" s="89"/>
      <c r="E31" s="89"/>
      <c r="F31" s="89"/>
      <c r="G31" s="89">
        <v>-1035922302</v>
      </c>
    </row>
    <row r="32" spans="1:8" ht="15">
      <c r="A32" s="110" t="s">
        <v>266</v>
      </c>
      <c r="B32" s="110"/>
      <c r="C32" s="67">
        <v>0</v>
      </c>
      <c r="D32" s="67">
        <v>0</v>
      </c>
      <c r="E32" s="67">
        <v>0</v>
      </c>
      <c r="F32" s="67">
        <v>0</v>
      </c>
      <c r="G32" s="67">
        <v>3405038804</v>
      </c>
      <c r="H32" s="10">
        <f>3405038804-G32</f>
        <v>0</v>
      </c>
    </row>
    <row r="34" ht="13.5">
      <c r="G34" s="10"/>
    </row>
    <row r="38" spans="1:7" ht="19.5">
      <c r="A38" s="349" t="s">
        <v>783</v>
      </c>
      <c r="B38" s="349"/>
      <c r="C38" s="349"/>
      <c r="D38" s="349"/>
      <c r="E38" s="349"/>
      <c r="F38" s="349"/>
      <c r="G38" s="349"/>
    </row>
    <row r="39" ht="14.25">
      <c r="E39" s="107" t="s">
        <v>397</v>
      </c>
    </row>
    <row r="40" spans="1:7" ht="13.5">
      <c r="A40" s="379"/>
      <c r="B40" s="377" t="s">
        <v>278</v>
      </c>
      <c r="C40" s="377" t="s">
        <v>398</v>
      </c>
      <c r="D40" s="377" t="s">
        <v>399</v>
      </c>
      <c r="E40" s="377" t="s">
        <v>400</v>
      </c>
      <c r="F40" s="377" t="s">
        <v>401</v>
      </c>
      <c r="G40" s="377" t="s">
        <v>444</v>
      </c>
    </row>
    <row r="41" spans="1:7" ht="13.5">
      <c r="A41" s="380"/>
      <c r="B41" s="378" t="s">
        <v>402</v>
      </c>
      <c r="C41" s="378" t="s">
        <v>402</v>
      </c>
      <c r="D41" s="378"/>
      <c r="E41" s="378"/>
      <c r="F41" s="378" t="s">
        <v>403</v>
      </c>
      <c r="G41" s="378"/>
    </row>
    <row r="42" spans="1:7" ht="15.75">
      <c r="A42" s="303" t="s">
        <v>267</v>
      </c>
      <c r="B42" s="303"/>
      <c r="C42" s="256"/>
      <c r="D42" s="256"/>
      <c r="E42" s="256"/>
      <c r="F42" s="256"/>
      <c r="G42" s="256"/>
    </row>
    <row r="43" spans="1:7" ht="15">
      <c r="A43" s="108" t="s">
        <v>268</v>
      </c>
      <c r="B43" s="304">
        <v>391345986</v>
      </c>
      <c r="C43" s="304">
        <v>3981139528</v>
      </c>
      <c r="D43" s="304">
        <v>39243583642</v>
      </c>
      <c r="E43" s="304">
        <v>0</v>
      </c>
      <c r="F43" s="304">
        <v>1940278665</v>
      </c>
      <c r="G43" s="304">
        <v>45556347821</v>
      </c>
    </row>
    <row r="44" spans="1:7" ht="15">
      <c r="A44" s="70" t="s">
        <v>269</v>
      </c>
      <c r="B44" s="304"/>
      <c r="C44" s="89">
        <v>3200000</v>
      </c>
      <c r="D44" s="89">
        <v>792263867</v>
      </c>
      <c r="E44" s="89"/>
      <c r="F44" s="89"/>
      <c r="G44" s="304">
        <v>795463867</v>
      </c>
    </row>
    <row r="45" spans="1:7" ht="15">
      <c r="A45" s="70" t="s">
        <v>270</v>
      </c>
      <c r="B45" s="304">
        <v>12105279688</v>
      </c>
      <c r="C45" s="89">
        <v>3959542896</v>
      </c>
      <c r="D45" s="89">
        <v>11759980780</v>
      </c>
      <c r="E45" s="89">
        <v>4430887655</v>
      </c>
      <c r="F45" s="89">
        <v>97715040</v>
      </c>
      <c r="G45" s="304">
        <v>32353406059</v>
      </c>
    </row>
    <row r="46" spans="1:7" ht="15">
      <c r="A46" s="70" t="s">
        <v>74</v>
      </c>
      <c r="B46" s="304">
        <v>8704064463</v>
      </c>
      <c r="C46" s="89">
        <v>1905570166</v>
      </c>
      <c r="D46" s="89">
        <v>2682912606</v>
      </c>
      <c r="E46" s="89">
        <v>5858854883</v>
      </c>
      <c r="F46" s="89">
        <v>0</v>
      </c>
      <c r="G46" s="304">
        <v>19151402118</v>
      </c>
    </row>
    <row r="47" spans="1:7" ht="15">
      <c r="A47" s="111" t="s">
        <v>271</v>
      </c>
      <c r="B47" s="111"/>
      <c r="C47" s="114"/>
      <c r="D47" s="114"/>
      <c r="E47" s="114"/>
      <c r="F47" s="114"/>
      <c r="G47" s="114">
        <v>50016210357</v>
      </c>
    </row>
    <row r="48" spans="1:7" ht="15">
      <c r="A48" s="110" t="s">
        <v>201</v>
      </c>
      <c r="B48" s="67"/>
      <c r="C48" s="67"/>
      <c r="D48" s="67"/>
      <c r="E48" s="67"/>
      <c r="F48" s="67"/>
      <c r="G48" s="67">
        <v>147872830222</v>
      </c>
    </row>
    <row r="49" spans="1:7" ht="15.75">
      <c r="A49" s="305" t="s">
        <v>272</v>
      </c>
      <c r="B49" s="305"/>
      <c r="C49" s="304"/>
      <c r="D49" s="304"/>
      <c r="E49" s="304"/>
      <c r="F49" s="304"/>
      <c r="G49" s="304"/>
    </row>
    <row r="50" spans="1:7" ht="15">
      <c r="A50" s="70" t="s">
        <v>273</v>
      </c>
      <c r="B50" s="89">
        <v>10230999909</v>
      </c>
      <c r="C50" s="89">
        <v>20622919960</v>
      </c>
      <c r="D50" s="89">
        <v>5327426977</v>
      </c>
      <c r="E50" s="89">
        <v>10563552610</v>
      </c>
      <c r="F50" s="257">
        <v>0</v>
      </c>
      <c r="G50" s="304">
        <v>46744899456</v>
      </c>
    </row>
    <row r="51" spans="1:7" ht="15">
      <c r="A51" s="70" t="s">
        <v>274</v>
      </c>
      <c r="B51" s="70"/>
      <c r="C51" s="89">
        <v>8300000000</v>
      </c>
      <c r="D51" s="89"/>
      <c r="E51" s="22"/>
      <c r="F51" s="22"/>
      <c r="G51" s="304">
        <v>8300000000</v>
      </c>
    </row>
    <row r="52" spans="1:7" ht="15">
      <c r="A52" s="70" t="s">
        <v>275</v>
      </c>
      <c r="B52" s="70"/>
      <c r="C52" s="89"/>
      <c r="D52" s="89"/>
      <c r="E52" s="89"/>
      <c r="F52" s="89"/>
      <c r="G52" s="89">
        <v>10036677376</v>
      </c>
    </row>
    <row r="53" spans="1:7" ht="15">
      <c r="A53" s="110" t="s">
        <v>202</v>
      </c>
      <c r="B53" s="110"/>
      <c r="C53" s="67"/>
      <c r="D53" s="67"/>
      <c r="E53" s="67"/>
      <c r="F53" s="67"/>
      <c r="G53" s="67">
        <v>65081576832</v>
      </c>
    </row>
    <row r="55" spans="1:7" ht="19.5">
      <c r="A55" s="349" t="s">
        <v>784</v>
      </c>
      <c r="B55" s="349"/>
      <c r="C55" s="349"/>
      <c r="D55" s="349"/>
      <c r="E55" s="349"/>
      <c r="F55" s="349"/>
      <c r="G55" s="349"/>
    </row>
    <row r="56" ht="14.25">
      <c r="E56" s="107" t="s">
        <v>397</v>
      </c>
    </row>
    <row r="57" spans="1:7" ht="13.5">
      <c r="A57" s="379"/>
      <c r="B57" s="377" t="s">
        <v>278</v>
      </c>
      <c r="C57" s="377" t="s">
        <v>398</v>
      </c>
      <c r="D57" s="377" t="s">
        <v>399</v>
      </c>
      <c r="E57" s="377" t="s">
        <v>400</v>
      </c>
      <c r="F57" s="377" t="s">
        <v>401</v>
      </c>
      <c r="G57" s="377" t="s">
        <v>444</v>
      </c>
    </row>
    <row r="58" spans="1:7" ht="13.5">
      <c r="A58" s="380"/>
      <c r="B58" s="378" t="s">
        <v>402</v>
      </c>
      <c r="C58" s="378" t="s">
        <v>402</v>
      </c>
      <c r="D58" s="378"/>
      <c r="E58" s="378"/>
      <c r="F58" s="378" t="s">
        <v>403</v>
      </c>
      <c r="G58" s="378"/>
    </row>
    <row r="59" spans="1:7" ht="15.75">
      <c r="A59" s="303" t="s">
        <v>267</v>
      </c>
      <c r="B59" s="303"/>
      <c r="C59" s="256"/>
      <c r="D59" s="256"/>
      <c r="E59" s="256"/>
      <c r="F59" s="256"/>
      <c r="G59" s="256"/>
    </row>
    <row r="60" spans="1:7" ht="15">
      <c r="A60" s="108" t="s">
        <v>268</v>
      </c>
      <c r="B60" s="304">
        <v>389531671</v>
      </c>
      <c r="C60" s="304">
        <v>3485939129</v>
      </c>
      <c r="D60" s="304">
        <v>37993468461</v>
      </c>
      <c r="E60" s="304">
        <v>0</v>
      </c>
      <c r="F60" s="304">
        <v>1727493533</v>
      </c>
      <c r="G60" s="304">
        <v>43596432794</v>
      </c>
    </row>
    <row r="61" spans="1:7" ht="15">
      <c r="A61" s="70" t="s">
        <v>269</v>
      </c>
      <c r="B61" s="89">
        <v>0</v>
      </c>
      <c r="C61" s="89">
        <v>0</v>
      </c>
      <c r="D61" s="89">
        <v>224339407</v>
      </c>
      <c r="E61" s="89">
        <v>0</v>
      </c>
      <c r="F61" s="89">
        <v>0</v>
      </c>
      <c r="G61" s="304">
        <v>224339407</v>
      </c>
    </row>
    <row r="62" spans="1:7" ht="15">
      <c r="A62" s="70" t="s">
        <v>270</v>
      </c>
      <c r="B62" s="89">
        <v>127457003</v>
      </c>
      <c r="C62" s="89">
        <v>7370960</v>
      </c>
      <c r="D62" s="89">
        <v>399230083</v>
      </c>
      <c r="E62" s="89">
        <v>0</v>
      </c>
      <c r="F62" s="89">
        <v>0</v>
      </c>
      <c r="G62" s="304">
        <v>534058046</v>
      </c>
    </row>
    <row r="63" spans="1:7" ht="15">
      <c r="A63" s="70" t="s">
        <v>74</v>
      </c>
      <c r="B63" s="89">
        <v>6501496615</v>
      </c>
      <c r="C63" s="89">
        <v>3923931608</v>
      </c>
      <c r="D63" s="89">
        <v>932631205</v>
      </c>
      <c r="E63" s="89">
        <v>9845399313</v>
      </c>
      <c r="F63" s="89">
        <v>0</v>
      </c>
      <c r="G63" s="304">
        <v>21203458741</v>
      </c>
    </row>
    <row r="64" spans="1:7" ht="15">
      <c r="A64" s="111" t="s">
        <v>271</v>
      </c>
      <c r="B64" s="111"/>
      <c r="C64" s="114"/>
      <c r="D64" s="114"/>
      <c r="E64" s="114"/>
      <c r="F64" s="114"/>
      <c r="G64" s="304">
        <v>59748709220</v>
      </c>
    </row>
    <row r="65" spans="1:7" ht="15">
      <c r="A65" s="110" t="s">
        <v>781</v>
      </c>
      <c r="B65" s="67"/>
      <c r="C65" s="67"/>
      <c r="D65" s="67"/>
      <c r="E65" s="67"/>
      <c r="F65" s="67"/>
      <c r="G65" s="67">
        <v>125306998208</v>
      </c>
    </row>
    <row r="66" spans="1:7" ht="15.75">
      <c r="A66" s="305" t="s">
        <v>272</v>
      </c>
      <c r="B66" s="305"/>
      <c r="C66" s="304"/>
      <c r="D66" s="304"/>
      <c r="E66" s="304"/>
      <c r="F66" s="304"/>
      <c r="G66" s="304"/>
    </row>
    <row r="67" spans="1:7" ht="15">
      <c r="A67" s="70" t="s">
        <v>273</v>
      </c>
      <c r="B67" s="89">
        <v>10301759029</v>
      </c>
      <c r="C67" s="89">
        <v>9325028019</v>
      </c>
      <c r="D67" s="89">
        <v>1517107434</v>
      </c>
      <c r="E67" s="89">
        <v>11397090608</v>
      </c>
      <c r="F67" s="89">
        <v>0</v>
      </c>
      <c r="G67" s="304">
        <v>32540985090</v>
      </c>
    </row>
    <row r="68" spans="1:7" ht="15">
      <c r="A68" s="70" t="s">
        <v>274</v>
      </c>
      <c r="B68" s="70"/>
      <c r="C68" s="89">
        <v>0</v>
      </c>
      <c r="D68" s="89"/>
      <c r="E68" s="89"/>
      <c r="F68" s="22"/>
      <c r="G68" s="304">
        <v>0</v>
      </c>
    </row>
    <row r="69" spans="1:7" ht="15">
      <c r="A69" s="70" t="s">
        <v>275</v>
      </c>
      <c r="B69" s="70"/>
      <c r="C69" s="89"/>
      <c r="D69" s="89"/>
      <c r="E69" s="89"/>
      <c r="F69" s="89"/>
      <c r="G69" s="89">
        <v>9356229206</v>
      </c>
    </row>
    <row r="70" spans="1:7" ht="15">
      <c r="A70" s="110" t="s">
        <v>782</v>
      </c>
      <c r="B70" s="67"/>
      <c r="C70" s="67"/>
      <c r="D70" s="67"/>
      <c r="E70" s="67"/>
      <c r="F70" s="67"/>
      <c r="G70" s="67">
        <v>41897214296</v>
      </c>
    </row>
  </sheetData>
  <sheetProtection/>
  <mergeCells count="32">
    <mergeCell ref="F57:F58"/>
    <mergeCell ref="G57:G58"/>
    <mergeCell ref="E21:E22"/>
    <mergeCell ref="F21:F22"/>
    <mergeCell ref="F40:F41"/>
    <mergeCell ref="G40:G41"/>
    <mergeCell ref="A55:G55"/>
    <mergeCell ref="A57:A58"/>
    <mergeCell ref="B57:B58"/>
    <mergeCell ref="C57:C58"/>
    <mergeCell ref="F5:F6"/>
    <mergeCell ref="A38:G38"/>
    <mergeCell ref="A40:A41"/>
    <mergeCell ref="B40:B41"/>
    <mergeCell ref="A21:A22"/>
    <mergeCell ref="B21:B22"/>
    <mergeCell ref="C21:C22"/>
    <mergeCell ref="D21:D22"/>
    <mergeCell ref="D57:D58"/>
    <mergeCell ref="E57:E58"/>
    <mergeCell ref="D5:D6"/>
    <mergeCell ref="E5:E6"/>
    <mergeCell ref="A3:G3"/>
    <mergeCell ref="G5:G6"/>
    <mergeCell ref="C40:C41"/>
    <mergeCell ref="D40:D41"/>
    <mergeCell ref="E40:E41"/>
    <mergeCell ref="A19:G19"/>
    <mergeCell ref="G21:G22"/>
    <mergeCell ref="A5:A6"/>
    <mergeCell ref="B5:B6"/>
    <mergeCell ref="C5:C6"/>
  </mergeCells>
  <printOptions/>
  <pageMargins left="0.7086614173228347" right="0" top="0.66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8">
      <selection activeCell="A42" sqref="A42"/>
    </sheetView>
  </sheetViews>
  <sheetFormatPr defaultColWidth="8.796875" defaultRowHeight="14.25"/>
  <cols>
    <col min="1" max="1" width="55.3984375" style="0" customWidth="1"/>
    <col min="2" max="2" width="7.3984375" style="0" customWidth="1"/>
    <col min="3" max="3" width="8" style="0" customWidth="1"/>
    <col min="4" max="5" width="14.796875" style="0" customWidth="1"/>
    <col min="6" max="6" width="15.3984375" style="0" customWidth="1"/>
    <col min="7" max="7" width="16.3984375" style="0" customWidth="1"/>
    <col min="8" max="8" width="13.3984375" style="0" customWidth="1"/>
    <col min="9" max="9" width="13.296875" style="0" customWidth="1"/>
    <col min="10" max="10" width="12.296875" style="0" customWidth="1"/>
    <col min="11" max="11" width="15.19921875" style="0" customWidth="1"/>
    <col min="12" max="12" width="14.296875" style="0" customWidth="1"/>
    <col min="13" max="13" width="14.3984375" style="0" bestFit="1" customWidth="1"/>
    <col min="15" max="15" width="16.8984375" style="0" customWidth="1"/>
    <col min="16" max="16" width="28" style="0" customWidth="1"/>
  </cols>
  <sheetData>
    <row r="3" spans="1:7" ht="15">
      <c r="A3" s="55" t="s">
        <v>224</v>
      </c>
      <c r="B3" s="16"/>
      <c r="C3" s="16"/>
      <c r="F3" s="321" t="s">
        <v>471</v>
      </c>
      <c r="G3" s="321"/>
    </row>
    <row r="4" spans="1:7" ht="14.25">
      <c r="A4" s="55"/>
      <c r="B4" s="16"/>
      <c r="C4" s="16"/>
      <c r="F4" s="311" t="s">
        <v>58</v>
      </c>
      <c r="G4" s="311"/>
    </row>
    <row r="5" spans="1:7" ht="14.25">
      <c r="A5" s="55"/>
      <c r="B5" s="16"/>
      <c r="C5" s="16"/>
      <c r="F5" s="311"/>
      <c r="G5" s="311"/>
    </row>
    <row r="6" spans="1:7" ht="9.75" customHeight="1">
      <c r="A6" s="55"/>
      <c r="B6" s="16"/>
      <c r="C6" s="16"/>
      <c r="E6" s="57"/>
      <c r="F6" s="57"/>
      <c r="G6" s="57"/>
    </row>
    <row r="7" spans="1:7" ht="23.25">
      <c r="A7" s="322" t="s">
        <v>207</v>
      </c>
      <c r="B7" s="322"/>
      <c r="C7" s="322"/>
      <c r="D7" s="322"/>
      <c r="E7" s="322"/>
      <c r="F7" s="322"/>
      <c r="G7" s="322"/>
    </row>
    <row r="8" spans="1:7" ht="15">
      <c r="A8" s="326" t="s">
        <v>791</v>
      </c>
      <c r="B8" s="326"/>
      <c r="C8" s="326"/>
      <c r="D8" s="326"/>
      <c r="E8" s="326"/>
      <c r="F8" s="326"/>
      <c r="G8" s="326"/>
    </row>
    <row r="9" spans="1:7" ht="14.25" customHeight="1">
      <c r="A9" s="20"/>
      <c r="B9" s="16"/>
      <c r="C9" s="16"/>
      <c r="F9" s="74" t="s">
        <v>658</v>
      </c>
      <c r="G9" s="12"/>
    </row>
    <row r="10" spans="1:7" ht="14.25" customHeight="1">
      <c r="A10" s="327" t="s">
        <v>63</v>
      </c>
      <c r="B10" s="327" t="s">
        <v>64</v>
      </c>
      <c r="C10" s="327" t="s">
        <v>469</v>
      </c>
      <c r="D10" s="329" t="s">
        <v>743</v>
      </c>
      <c r="E10" s="330"/>
      <c r="F10" s="331" t="s">
        <v>132</v>
      </c>
      <c r="G10" s="332"/>
    </row>
    <row r="11" spans="1:7" ht="13.5">
      <c r="A11" s="328"/>
      <c r="B11" s="328" t="s">
        <v>64</v>
      </c>
      <c r="C11" s="328"/>
      <c r="D11" s="28" t="s">
        <v>659</v>
      </c>
      <c r="E11" s="28" t="s">
        <v>660</v>
      </c>
      <c r="F11" s="28" t="s">
        <v>659</v>
      </c>
      <c r="G11" s="28" t="s">
        <v>660</v>
      </c>
    </row>
    <row r="12" spans="1:7" ht="11.25" customHeight="1">
      <c r="A12" s="270">
        <v>1</v>
      </c>
      <c r="B12" s="270">
        <v>2</v>
      </c>
      <c r="C12" s="270">
        <v>3</v>
      </c>
      <c r="D12" s="270">
        <v>4</v>
      </c>
      <c r="E12" s="270">
        <v>5</v>
      </c>
      <c r="F12" s="270">
        <v>6</v>
      </c>
      <c r="G12" s="270">
        <v>7</v>
      </c>
    </row>
    <row r="13" spans="1:7" ht="13.5">
      <c r="A13" s="75" t="s">
        <v>206</v>
      </c>
      <c r="B13" s="172" t="s">
        <v>81</v>
      </c>
      <c r="C13" s="173">
        <v>1</v>
      </c>
      <c r="D13" s="265">
        <v>87461068367</v>
      </c>
      <c r="E13" s="265">
        <v>83482092236</v>
      </c>
      <c r="F13" s="265">
        <v>248856484871</v>
      </c>
      <c r="G13" s="265">
        <v>324635448526</v>
      </c>
    </row>
    <row r="14" spans="1:7" ht="14.25" customHeight="1">
      <c r="A14" s="76" t="s">
        <v>358</v>
      </c>
      <c r="B14" s="174" t="s">
        <v>361</v>
      </c>
      <c r="C14" s="175">
        <v>2</v>
      </c>
      <c r="D14" s="265">
        <v>0</v>
      </c>
      <c r="E14" s="265">
        <v>0</v>
      </c>
      <c r="F14" s="265">
        <v>0</v>
      </c>
      <c r="G14" s="265">
        <v>0</v>
      </c>
    </row>
    <row r="15" spans="1:7" ht="14.25" customHeight="1">
      <c r="A15" s="76" t="s">
        <v>351</v>
      </c>
      <c r="B15" s="174" t="s">
        <v>352</v>
      </c>
      <c r="C15" s="175"/>
      <c r="D15" s="265">
        <v>87461068367</v>
      </c>
      <c r="E15" s="265">
        <v>83482092236</v>
      </c>
      <c r="F15" s="265">
        <v>248856484871</v>
      </c>
      <c r="G15" s="265">
        <v>324635448526</v>
      </c>
    </row>
    <row r="16" spans="1:7" ht="14.25" customHeight="1">
      <c r="A16" s="76" t="s">
        <v>117</v>
      </c>
      <c r="B16" s="174" t="s">
        <v>353</v>
      </c>
      <c r="C16" s="175">
        <v>3</v>
      </c>
      <c r="D16" s="265">
        <v>79509250806</v>
      </c>
      <c r="E16" s="265">
        <v>76966828057</v>
      </c>
      <c r="F16" s="265">
        <v>227588546154</v>
      </c>
      <c r="G16" s="265">
        <v>306937266948</v>
      </c>
    </row>
    <row r="17" spans="1:7" ht="14.25" customHeight="1">
      <c r="A17" s="76" t="s">
        <v>118</v>
      </c>
      <c r="B17" s="174" t="s">
        <v>127</v>
      </c>
      <c r="C17" s="175"/>
      <c r="D17" s="265">
        <v>7951817561</v>
      </c>
      <c r="E17" s="265">
        <v>6515264179</v>
      </c>
      <c r="F17" s="265">
        <v>21267938717</v>
      </c>
      <c r="G17" s="265">
        <v>17698181578</v>
      </c>
    </row>
    <row r="18" spans="1:7" ht="14.25" customHeight="1">
      <c r="A18" s="76" t="s">
        <v>119</v>
      </c>
      <c r="B18" s="174" t="s">
        <v>367</v>
      </c>
      <c r="C18" s="175">
        <v>4</v>
      </c>
      <c r="D18" s="265">
        <v>13287012</v>
      </c>
      <c r="E18" s="265">
        <v>60492184</v>
      </c>
      <c r="F18" s="265">
        <v>64563566</v>
      </c>
      <c r="G18" s="265">
        <v>133648838</v>
      </c>
    </row>
    <row r="19" spans="1:7" ht="14.25" customHeight="1">
      <c r="A19" s="76" t="s">
        <v>247</v>
      </c>
      <c r="B19" s="174" t="s">
        <v>368</v>
      </c>
      <c r="C19" s="175">
        <v>5</v>
      </c>
      <c r="D19" s="265">
        <v>0</v>
      </c>
      <c r="E19" s="265">
        <v>9044444</v>
      </c>
      <c r="F19" s="265">
        <v>32222222</v>
      </c>
      <c r="G19" s="265">
        <v>490782224</v>
      </c>
    </row>
    <row r="20" spans="1:7" ht="14.25" customHeight="1">
      <c r="A20" s="77" t="s">
        <v>147</v>
      </c>
      <c r="B20" s="174" t="s">
        <v>369</v>
      </c>
      <c r="C20" s="175"/>
      <c r="D20" s="266">
        <v>0</v>
      </c>
      <c r="E20" s="266">
        <v>9044444</v>
      </c>
      <c r="F20" s="266">
        <v>32222222</v>
      </c>
      <c r="G20" s="266">
        <v>75822224</v>
      </c>
    </row>
    <row r="21" spans="1:7" ht="14.25" customHeight="1">
      <c r="A21" s="76" t="s">
        <v>459</v>
      </c>
      <c r="B21" s="174">
        <v>24</v>
      </c>
      <c r="C21" s="175"/>
      <c r="D21" s="265">
        <v>0</v>
      </c>
      <c r="E21" s="265">
        <v>0</v>
      </c>
      <c r="F21" s="265">
        <v>0</v>
      </c>
      <c r="G21" s="265">
        <v>0</v>
      </c>
    </row>
    <row r="22" spans="1:7" ht="14.25" customHeight="1">
      <c r="A22" s="76" t="s">
        <v>460</v>
      </c>
      <c r="B22" s="174">
        <v>25</v>
      </c>
      <c r="C22" s="175">
        <v>8</v>
      </c>
      <c r="D22" s="265">
        <v>809587315</v>
      </c>
      <c r="E22" s="265">
        <v>835217664</v>
      </c>
      <c r="F22" s="265">
        <v>3425001629</v>
      </c>
      <c r="G22" s="265">
        <v>2982961972</v>
      </c>
    </row>
    <row r="23" spans="1:7" ht="14.25" customHeight="1">
      <c r="A23" s="76" t="s">
        <v>461</v>
      </c>
      <c r="B23" s="174">
        <v>26</v>
      </c>
      <c r="C23" s="175">
        <v>8</v>
      </c>
      <c r="D23" s="265">
        <v>3381575109</v>
      </c>
      <c r="E23" s="265">
        <v>2684066916</v>
      </c>
      <c r="F23" s="265">
        <v>12260635934</v>
      </c>
      <c r="G23" s="265">
        <v>11036494195</v>
      </c>
    </row>
    <row r="24" spans="1:7" ht="14.25" customHeight="1">
      <c r="A24" s="76" t="s">
        <v>462</v>
      </c>
      <c r="B24" s="174" t="s">
        <v>128</v>
      </c>
      <c r="C24" s="175"/>
      <c r="D24" s="265">
        <v>3773942149</v>
      </c>
      <c r="E24" s="265">
        <v>3047427339</v>
      </c>
      <c r="F24" s="265">
        <v>5614642498</v>
      </c>
      <c r="G24" s="265">
        <v>3321592025</v>
      </c>
    </row>
    <row r="25" spans="1:7" ht="14.25" customHeight="1">
      <c r="A25" s="76" t="s">
        <v>463</v>
      </c>
      <c r="B25" s="174" t="s">
        <v>129</v>
      </c>
      <c r="C25" s="175">
        <v>6</v>
      </c>
      <c r="D25" s="265">
        <v>5436363636</v>
      </c>
      <c r="E25" s="265">
        <v>275921182</v>
      </c>
      <c r="F25" s="265">
        <v>7225255996</v>
      </c>
      <c r="G25" s="265">
        <v>1982067355</v>
      </c>
    </row>
    <row r="26" spans="1:7" ht="14.25" customHeight="1">
      <c r="A26" s="76" t="s">
        <v>464</v>
      </c>
      <c r="B26" s="174">
        <v>32</v>
      </c>
      <c r="C26" s="175">
        <v>7</v>
      </c>
      <c r="D26" s="265">
        <v>6571998249</v>
      </c>
      <c r="E26" s="265">
        <v>137712047</v>
      </c>
      <c r="F26" s="265">
        <v>8398937388</v>
      </c>
      <c r="G26" s="265">
        <v>1824337526</v>
      </c>
    </row>
    <row r="27" spans="1:7" ht="14.25" customHeight="1">
      <c r="A27" s="76" t="s">
        <v>465</v>
      </c>
      <c r="B27" s="174" t="s">
        <v>141</v>
      </c>
      <c r="C27" s="175"/>
      <c r="D27" s="265">
        <v>-1135634613</v>
      </c>
      <c r="E27" s="265">
        <v>138209135</v>
      </c>
      <c r="F27" s="265">
        <v>-1173681392</v>
      </c>
      <c r="G27" s="265">
        <v>157729829</v>
      </c>
    </row>
    <row r="28" spans="1:7" ht="14.25" customHeight="1">
      <c r="A28" s="76" t="s">
        <v>628</v>
      </c>
      <c r="B28" s="174" t="s">
        <v>323</v>
      </c>
      <c r="C28" s="175"/>
      <c r="D28" s="265">
        <v>2638307536</v>
      </c>
      <c r="E28" s="265">
        <v>3185636474</v>
      </c>
      <c r="F28" s="265">
        <v>4440961106</v>
      </c>
      <c r="G28" s="265">
        <v>3479321854</v>
      </c>
    </row>
    <row r="29" spans="1:7" ht="14.25" customHeight="1">
      <c r="A29" s="76" t="s">
        <v>629</v>
      </c>
      <c r="B29" s="174" t="s">
        <v>324</v>
      </c>
      <c r="C29" s="175">
        <v>10</v>
      </c>
      <c r="D29" s="265">
        <v>606304468</v>
      </c>
      <c r="E29" s="265">
        <v>62663780</v>
      </c>
      <c r="F29" s="265">
        <v>1210077739</v>
      </c>
      <c r="G29" s="265">
        <v>62663780</v>
      </c>
    </row>
    <row r="30" spans="1:7" ht="14.25" customHeight="1">
      <c r="A30" s="76" t="s">
        <v>630</v>
      </c>
      <c r="B30" s="174" t="s">
        <v>325</v>
      </c>
      <c r="C30" s="175">
        <v>11</v>
      </c>
      <c r="D30" s="265">
        <v>16356969</v>
      </c>
      <c r="E30" s="265">
        <v>0</v>
      </c>
      <c r="F30" s="265">
        <v>-174155437</v>
      </c>
      <c r="G30" s="265">
        <v>0</v>
      </c>
    </row>
    <row r="31" spans="1:7" ht="14.25" customHeight="1">
      <c r="A31" s="76" t="s">
        <v>631</v>
      </c>
      <c r="B31" s="174" t="s">
        <v>431</v>
      </c>
      <c r="C31" s="176"/>
      <c r="D31" s="265">
        <v>2015646099</v>
      </c>
      <c r="E31" s="265">
        <v>3122972694</v>
      </c>
      <c r="F31" s="265">
        <v>3405038804</v>
      </c>
      <c r="G31" s="265">
        <v>3416658074</v>
      </c>
    </row>
    <row r="32" spans="1:7" ht="14.25" customHeight="1">
      <c r="A32" s="79" t="s">
        <v>466</v>
      </c>
      <c r="B32" s="179">
        <v>61</v>
      </c>
      <c r="C32" s="80"/>
      <c r="D32" s="265">
        <v>2015646099</v>
      </c>
      <c r="E32" s="265">
        <v>3122972694</v>
      </c>
      <c r="F32" s="265">
        <v>3405038804</v>
      </c>
      <c r="G32" s="265">
        <v>3416658074</v>
      </c>
    </row>
    <row r="33" spans="1:7" ht="14.25" customHeight="1">
      <c r="A33" s="79" t="s">
        <v>467</v>
      </c>
      <c r="B33" s="179">
        <v>62</v>
      </c>
      <c r="C33" s="80"/>
      <c r="D33" s="265"/>
      <c r="E33" s="265"/>
      <c r="F33" s="265"/>
      <c r="G33" s="265"/>
    </row>
    <row r="34" spans="1:7" ht="14.25" customHeight="1">
      <c r="A34" s="76" t="s">
        <v>632</v>
      </c>
      <c r="B34" s="177">
        <v>70</v>
      </c>
      <c r="C34" s="80"/>
      <c r="D34" s="264">
        <v>362.0054057112069</v>
      </c>
      <c r="E34" s="264">
        <v>560.8787165948276</v>
      </c>
      <c r="F34" s="264">
        <v>611.5371415229885</v>
      </c>
      <c r="G34" s="264">
        <v>613.623935704023</v>
      </c>
    </row>
    <row r="35" spans="1:7" ht="14.25" customHeight="1">
      <c r="A35" s="78" t="s">
        <v>468</v>
      </c>
      <c r="B35" s="178">
        <v>71</v>
      </c>
      <c r="C35" s="33"/>
      <c r="D35" s="267"/>
      <c r="E35" s="267"/>
      <c r="F35" s="267"/>
      <c r="G35" s="268"/>
    </row>
    <row r="36" spans="5:7" ht="15">
      <c r="E36" s="323" t="s">
        <v>746</v>
      </c>
      <c r="F36" s="323"/>
      <c r="G36" s="323"/>
    </row>
    <row r="37" spans="1:7" ht="17.25">
      <c r="A37" s="324" t="s">
        <v>441</v>
      </c>
      <c r="B37" s="324"/>
      <c r="C37" s="324"/>
      <c r="D37" s="325" t="s">
        <v>641</v>
      </c>
      <c r="E37" s="325"/>
      <c r="F37" s="325"/>
      <c r="G37" s="325"/>
    </row>
    <row r="42" spans="1:7" ht="17.25">
      <c r="A42" s="5" t="s">
        <v>470</v>
      </c>
      <c r="B42" s="5"/>
      <c r="C42" s="5"/>
      <c r="D42" s="325" t="s">
        <v>136</v>
      </c>
      <c r="E42" s="325"/>
      <c r="F42" s="325"/>
      <c r="G42" s="325"/>
    </row>
  </sheetData>
  <sheetProtection/>
  <mergeCells count="13">
    <mergeCell ref="D42:G42"/>
    <mergeCell ref="A8:G8"/>
    <mergeCell ref="A10:A11"/>
    <mergeCell ref="B10:B11"/>
    <mergeCell ref="C10:C11"/>
    <mergeCell ref="D10:E10"/>
    <mergeCell ref="F10:G10"/>
    <mergeCell ref="F3:G3"/>
    <mergeCell ref="F4:G5"/>
    <mergeCell ref="A7:G7"/>
    <mergeCell ref="E36:G36"/>
    <mergeCell ref="A37:C37"/>
    <mergeCell ref="D37:G37"/>
  </mergeCells>
  <printOptions horizontalCentered="1"/>
  <pageMargins left="0.35" right="0.1968503937007874" top="0.38" bottom="0" header="0.3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44"/>
  <sheetViews>
    <sheetView zoomScalePageLayoutView="0" workbookViewId="0" topLeftCell="A49">
      <selection activeCell="C2" sqref="A2:E59"/>
    </sheetView>
  </sheetViews>
  <sheetFormatPr defaultColWidth="8.796875" defaultRowHeight="14.25"/>
  <cols>
    <col min="1" max="1" width="52.296875" style="0" customWidth="1"/>
    <col min="2" max="2" width="7" style="100" customWidth="1"/>
    <col min="3" max="3" width="6.296875" style="0" customWidth="1"/>
    <col min="4" max="4" width="13" style="0" customWidth="1"/>
    <col min="5" max="5" width="13.296875" style="0" customWidth="1"/>
  </cols>
  <sheetData>
    <row r="2" spans="1:5" ht="15" customHeight="1">
      <c r="A2" s="23" t="s">
        <v>714</v>
      </c>
      <c r="B2" s="103"/>
      <c r="C2" s="24"/>
      <c r="D2" s="130" t="s">
        <v>130</v>
      </c>
      <c r="E2" s="130"/>
    </row>
    <row r="3" spans="1:5" ht="16.5" customHeight="1">
      <c r="A3" s="23"/>
      <c r="B3" s="311" t="s">
        <v>58</v>
      </c>
      <c r="C3" s="311"/>
      <c r="D3" s="311"/>
      <c r="E3" s="311"/>
    </row>
    <row r="4" spans="1:5" ht="15" customHeight="1">
      <c r="A4" s="23"/>
      <c r="B4" s="311"/>
      <c r="C4" s="311"/>
      <c r="D4" s="311"/>
      <c r="E4" s="311"/>
    </row>
    <row r="5" spans="1:5" ht="27" customHeight="1">
      <c r="A5" s="336" t="s">
        <v>131</v>
      </c>
      <c r="B5" s="336"/>
      <c r="C5" s="336"/>
      <c r="D5" s="336"/>
      <c r="E5" s="336"/>
    </row>
    <row r="6" spans="1:5" ht="15">
      <c r="A6" s="334" t="s">
        <v>156</v>
      </c>
      <c r="B6" s="334"/>
      <c r="C6" s="334"/>
      <c r="D6" s="334"/>
      <c r="E6" s="334"/>
    </row>
    <row r="7" spans="1:5" ht="14.25" customHeight="1">
      <c r="A7" s="337" t="s">
        <v>791</v>
      </c>
      <c r="B7" s="337"/>
      <c r="C7" s="337"/>
      <c r="D7" s="337"/>
      <c r="E7" s="337"/>
    </row>
    <row r="8" spans="1:5" ht="26.25" customHeight="1">
      <c r="A8" s="333" t="s">
        <v>381</v>
      </c>
      <c r="B8" s="341" t="s">
        <v>449</v>
      </c>
      <c r="C8" s="335" t="s">
        <v>350</v>
      </c>
      <c r="D8" s="338" t="s">
        <v>157</v>
      </c>
      <c r="E8" s="339"/>
    </row>
    <row r="9" spans="1:5" ht="13.5">
      <c r="A9" s="333"/>
      <c r="B9" s="341"/>
      <c r="C9" s="335"/>
      <c r="D9" s="25" t="s">
        <v>360</v>
      </c>
      <c r="E9" s="25" t="s">
        <v>244</v>
      </c>
    </row>
    <row r="10" spans="1:5" ht="14.25" customHeight="1">
      <c r="A10" s="52">
        <v>1</v>
      </c>
      <c r="B10" s="97">
        <v>2</v>
      </c>
      <c r="C10" s="53">
        <v>3</v>
      </c>
      <c r="D10" s="56">
        <v>4</v>
      </c>
      <c r="E10" s="56">
        <v>5</v>
      </c>
    </row>
    <row r="11" spans="1:5" ht="14.25">
      <c r="A11" s="93" t="s">
        <v>354</v>
      </c>
      <c r="B11" s="180" t="s">
        <v>143</v>
      </c>
      <c r="C11" s="98"/>
      <c r="D11" s="27"/>
      <c r="E11" s="27"/>
    </row>
    <row r="12" spans="1:5" ht="13.5">
      <c r="A12" s="94" t="s">
        <v>159</v>
      </c>
      <c r="B12" s="181" t="s">
        <v>81</v>
      </c>
      <c r="C12" s="99"/>
      <c r="D12" s="102">
        <f>+'[2]KQKD HOPNHAT'!F68</f>
        <v>4440961106</v>
      </c>
      <c r="E12" s="102">
        <v>3479321854</v>
      </c>
    </row>
    <row r="13" spans="1:5" ht="12.75" customHeight="1">
      <c r="A13" s="94" t="s">
        <v>160</v>
      </c>
      <c r="B13" s="182"/>
      <c r="C13" s="99"/>
      <c r="D13" s="183"/>
      <c r="E13" s="183"/>
    </row>
    <row r="14" spans="1:5" ht="12.75" customHeight="1">
      <c r="A14" s="88" t="s">
        <v>161</v>
      </c>
      <c r="B14" s="184" t="s">
        <v>361</v>
      </c>
      <c r="C14" s="99"/>
      <c r="D14" s="183">
        <v>7837193431</v>
      </c>
      <c r="E14" s="183">
        <v>7488531240</v>
      </c>
    </row>
    <row r="15" spans="1:5" ht="12.75" customHeight="1">
      <c r="A15" s="88" t="s">
        <v>162</v>
      </c>
      <c r="B15" s="184" t="s">
        <v>362</v>
      </c>
      <c r="C15" s="99"/>
      <c r="D15" s="187">
        <v>303503801</v>
      </c>
      <c r="E15" s="183">
        <v>131182827</v>
      </c>
    </row>
    <row r="16" spans="1:5" ht="12.75" customHeight="1">
      <c r="A16" s="88" t="s">
        <v>163</v>
      </c>
      <c r="B16" s="184" t="s">
        <v>363</v>
      </c>
      <c r="C16" s="99"/>
      <c r="D16" s="183"/>
      <c r="E16" s="183">
        <v>0</v>
      </c>
    </row>
    <row r="17" spans="1:5" ht="12.75" customHeight="1">
      <c r="A17" s="88" t="s">
        <v>164</v>
      </c>
      <c r="B17" s="182" t="s">
        <v>364</v>
      </c>
      <c r="C17" s="99"/>
      <c r="D17" s="183">
        <v>-272749667</v>
      </c>
      <c r="E17" s="183">
        <v>-200207027</v>
      </c>
    </row>
    <row r="18" spans="1:5" ht="12.75" customHeight="1">
      <c r="A18" s="88" t="s">
        <v>165</v>
      </c>
      <c r="B18" s="182" t="s">
        <v>365</v>
      </c>
      <c r="C18" s="99"/>
      <c r="D18" s="183">
        <v>32222222</v>
      </c>
      <c r="E18" s="183">
        <v>75822224</v>
      </c>
    </row>
    <row r="19" spans="1:5" ht="12.75" customHeight="1">
      <c r="A19" s="88" t="s">
        <v>472</v>
      </c>
      <c r="B19" s="184" t="s">
        <v>473</v>
      </c>
      <c r="C19" s="99"/>
      <c r="D19" s="183"/>
      <c r="E19" s="183"/>
    </row>
    <row r="20" spans="1:5" ht="12.75" customHeight="1">
      <c r="A20" s="94" t="s">
        <v>166</v>
      </c>
      <c r="B20" s="188" t="s">
        <v>186</v>
      </c>
      <c r="C20" s="95"/>
      <c r="D20" s="22"/>
      <c r="E20" s="22">
        <v>0</v>
      </c>
    </row>
    <row r="21" spans="1:5" ht="12.75" customHeight="1">
      <c r="A21" s="88" t="s">
        <v>167</v>
      </c>
      <c r="B21" s="184" t="s">
        <v>187</v>
      </c>
      <c r="C21" s="99"/>
      <c r="D21" s="183">
        <v>8501498899</v>
      </c>
      <c r="E21" s="183">
        <v>2814447542</v>
      </c>
    </row>
    <row r="22" spans="1:5" ht="12.75" customHeight="1">
      <c r="A22" s="88" t="s">
        <v>168</v>
      </c>
      <c r="B22" s="182">
        <v>10</v>
      </c>
      <c r="C22" s="99"/>
      <c r="D22" s="183">
        <v>-2052056623</v>
      </c>
      <c r="E22" s="183">
        <v>-1381102263</v>
      </c>
    </row>
    <row r="23" spans="1:5" ht="12.75" customHeight="1">
      <c r="A23" s="185" t="s">
        <v>169</v>
      </c>
      <c r="B23" s="182">
        <v>11</v>
      </c>
      <c r="C23" s="99"/>
      <c r="D23" s="183">
        <v>-16614148140</v>
      </c>
      <c r="E23" s="183">
        <v>5967852292</v>
      </c>
    </row>
    <row r="24" spans="1:5" ht="12.75" customHeight="1">
      <c r="A24" s="88" t="s">
        <v>170</v>
      </c>
      <c r="B24" s="182">
        <v>12</v>
      </c>
      <c r="C24" s="99"/>
      <c r="D24" s="183">
        <v>-135785800</v>
      </c>
      <c r="E24" s="183">
        <v>759249252</v>
      </c>
    </row>
    <row r="25" spans="1:5" ht="12.75" customHeight="1">
      <c r="A25" s="88" t="s">
        <v>475</v>
      </c>
      <c r="B25" s="182">
        <v>13</v>
      </c>
      <c r="C25" s="99"/>
      <c r="D25" s="183">
        <v>-32222222</v>
      </c>
      <c r="E25" s="183">
        <v>-81210557</v>
      </c>
    </row>
    <row r="26" spans="1:5" ht="12.75" customHeight="1">
      <c r="A26" s="88" t="s">
        <v>171</v>
      </c>
      <c r="B26" s="182">
        <v>14</v>
      </c>
      <c r="C26" s="99"/>
      <c r="D26" s="187">
        <v>-137958834</v>
      </c>
      <c r="E26" s="183">
        <v>-304597185</v>
      </c>
    </row>
    <row r="27" spans="1:5" ht="12.75" customHeight="1">
      <c r="A27" s="88" t="s">
        <v>172</v>
      </c>
      <c r="B27" s="182">
        <v>15</v>
      </c>
      <c r="C27" s="99"/>
      <c r="D27" s="187"/>
      <c r="E27" s="183">
        <v>483260000</v>
      </c>
    </row>
    <row r="28" spans="1:5" ht="12.75" customHeight="1">
      <c r="A28" s="88" t="s">
        <v>173</v>
      </c>
      <c r="B28" s="182">
        <v>16</v>
      </c>
      <c r="C28" s="99"/>
      <c r="D28" s="183">
        <v>0</v>
      </c>
      <c r="E28" s="183">
        <v>-597632800</v>
      </c>
    </row>
    <row r="29" spans="1:5" ht="14.25">
      <c r="A29" s="94" t="s">
        <v>174</v>
      </c>
      <c r="B29" s="188" t="s">
        <v>127</v>
      </c>
      <c r="C29" s="99"/>
      <c r="D29" s="22">
        <v>1870458173</v>
      </c>
      <c r="E29" s="22">
        <v>18634917399</v>
      </c>
    </row>
    <row r="30" spans="1:5" ht="14.25">
      <c r="A30" s="95" t="s">
        <v>175</v>
      </c>
      <c r="B30" s="189" t="s">
        <v>143</v>
      </c>
      <c r="C30" s="99"/>
      <c r="D30" s="89"/>
      <c r="E30" s="89"/>
    </row>
    <row r="31" spans="1:5" ht="12.75" customHeight="1">
      <c r="A31" s="88" t="s">
        <v>176</v>
      </c>
      <c r="B31" s="182">
        <v>21</v>
      </c>
      <c r="C31" s="99"/>
      <c r="D31" s="183">
        <v>-3857830284</v>
      </c>
      <c r="E31" s="183">
        <v>-1151546696</v>
      </c>
    </row>
    <row r="32" spans="1:5" ht="12.75" customHeight="1">
      <c r="A32" s="88" t="s">
        <v>177</v>
      </c>
      <c r="B32" s="182">
        <v>22</v>
      </c>
      <c r="C32" s="99"/>
      <c r="D32" s="187">
        <v>208186101</v>
      </c>
      <c r="E32" s="183">
        <v>868908182</v>
      </c>
    </row>
    <row r="33" spans="1:5" ht="12.75" customHeight="1">
      <c r="A33" s="88" t="s">
        <v>214</v>
      </c>
      <c r="B33" s="182">
        <v>23</v>
      </c>
      <c r="C33" s="99"/>
      <c r="D33" s="183"/>
      <c r="E33" s="183"/>
    </row>
    <row r="34" spans="1:5" ht="12.75" customHeight="1">
      <c r="A34" s="88" t="s">
        <v>213</v>
      </c>
      <c r="B34" s="182">
        <v>24</v>
      </c>
      <c r="C34" s="99"/>
      <c r="D34" s="183"/>
      <c r="E34" s="183"/>
    </row>
    <row r="35" spans="1:5" ht="12.75" customHeight="1">
      <c r="A35" s="88" t="s">
        <v>178</v>
      </c>
      <c r="B35" s="182">
        <v>25</v>
      </c>
      <c r="C35" s="99"/>
      <c r="D35" s="183"/>
      <c r="E35" s="183"/>
    </row>
    <row r="36" spans="1:5" ht="12.75" customHeight="1">
      <c r="A36" s="88" t="s">
        <v>179</v>
      </c>
      <c r="B36" s="182">
        <v>26</v>
      </c>
      <c r="C36" s="99"/>
      <c r="D36" s="183">
        <v>0</v>
      </c>
      <c r="E36" s="183">
        <v>4242040000</v>
      </c>
    </row>
    <row r="37" spans="1:5" ht="12.75" customHeight="1">
      <c r="A37" s="88" t="s">
        <v>380</v>
      </c>
      <c r="B37" s="182">
        <v>27</v>
      </c>
      <c r="C37" s="99"/>
      <c r="D37" s="187">
        <v>64563566</v>
      </c>
      <c r="E37" s="183">
        <v>133648838</v>
      </c>
    </row>
    <row r="38" spans="1:5" ht="14.25">
      <c r="A38" s="94" t="s">
        <v>435</v>
      </c>
      <c r="B38" s="188" t="s">
        <v>128</v>
      </c>
      <c r="C38" s="99"/>
      <c r="D38" s="102">
        <f>SUM(D31:D37)</f>
        <v>-3585080617</v>
      </c>
      <c r="E38" s="102">
        <v>4093050324</v>
      </c>
    </row>
    <row r="39" spans="1:5" ht="14.25">
      <c r="A39" s="95" t="s">
        <v>180</v>
      </c>
      <c r="B39" s="190"/>
      <c r="C39" s="99"/>
      <c r="D39" s="22"/>
      <c r="E39" s="22"/>
    </row>
    <row r="40" spans="1:5" ht="12.75" customHeight="1">
      <c r="A40" s="88" t="s">
        <v>181</v>
      </c>
      <c r="B40" s="182">
        <v>31</v>
      </c>
      <c r="C40" s="99"/>
      <c r="D40" s="183">
        <v>0</v>
      </c>
      <c r="E40" s="89"/>
    </row>
    <row r="41" spans="1:5" ht="12.75" customHeight="1">
      <c r="A41" s="88" t="s">
        <v>182</v>
      </c>
      <c r="B41" s="182">
        <v>32</v>
      </c>
      <c r="C41" s="99"/>
      <c r="D41" s="22"/>
      <c r="E41" s="22"/>
    </row>
    <row r="42" spans="1:5" ht="12.75" customHeight="1">
      <c r="A42" s="88" t="s">
        <v>183</v>
      </c>
      <c r="B42" s="127"/>
      <c r="C42" s="99"/>
      <c r="D42" s="22"/>
      <c r="E42" s="22"/>
    </row>
    <row r="43" spans="1:5" ht="12.75" customHeight="1">
      <c r="A43" s="88" t="s">
        <v>184</v>
      </c>
      <c r="B43" s="182">
        <v>33</v>
      </c>
      <c r="C43" s="99"/>
      <c r="D43" s="183">
        <v>5500000000</v>
      </c>
      <c r="E43" s="183">
        <v>11300000000</v>
      </c>
    </row>
    <row r="44" spans="1:5" ht="12.75" customHeight="1">
      <c r="A44" s="88" t="s">
        <v>450</v>
      </c>
      <c r="B44" s="182">
        <v>34</v>
      </c>
      <c r="C44" s="99"/>
      <c r="D44" s="183">
        <v>-13800000000</v>
      </c>
      <c r="E44" s="183">
        <v>-6000000000</v>
      </c>
    </row>
    <row r="45" spans="1:5" ht="12.75" customHeight="1">
      <c r="A45" s="88" t="s">
        <v>203</v>
      </c>
      <c r="B45" s="182">
        <v>35</v>
      </c>
      <c r="C45" s="99"/>
      <c r="D45" s="183">
        <v>0</v>
      </c>
      <c r="E45" s="183"/>
    </row>
    <row r="46" spans="1:5" ht="12.75" customHeight="1">
      <c r="A46" s="88" t="s">
        <v>204</v>
      </c>
      <c r="B46" s="182">
        <v>36</v>
      </c>
      <c r="C46" s="99"/>
      <c r="D46" s="187">
        <v>-2227200000</v>
      </c>
      <c r="E46" s="183"/>
    </row>
    <row r="47" spans="1:5" ht="14.25">
      <c r="A47" s="94" t="s">
        <v>185</v>
      </c>
      <c r="B47" s="188" t="s">
        <v>141</v>
      </c>
      <c r="C47" s="99"/>
      <c r="D47" s="22">
        <f>SUM(D40:D46)</f>
        <v>-10527200000</v>
      </c>
      <c r="E47" s="22">
        <v>5300000000</v>
      </c>
    </row>
    <row r="48" spans="1:5" ht="14.25">
      <c r="A48" s="95" t="s">
        <v>322</v>
      </c>
      <c r="B48" s="190" t="s">
        <v>323</v>
      </c>
      <c r="C48" s="99"/>
      <c r="D48" s="22">
        <f>+D29+D38+D47</f>
        <v>-12241822444</v>
      </c>
      <c r="E48" s="22">
        <v>28027967723</v>
      </c>
    </row>
    <row r="49" spans="1:5" ht="14.25">
      <c r="A49" s="95" t="s">
        <v>385</v>
      </c>
      <c r="B49" s="190" t="s">
        <v>431</v>
      </c>
      <c r="C49" s="99"/>
      <c r="D49" s="22">
        <f>+E51</f>
        <v>35095545699</v>
      </c>
      <c r="E49" s="22">
        <v>7067577976</v>
      </c>
    </row>
    <row r="50" spans="1:5" ht="14.25">
      <c r="A50" s="95" t="s">
        <v>205</v>
      </c>
      <c r="B50" s="190" t="s">
        <v>432</v>
      </c>
      <c r="C50" s="99"/>
      <c r="D50" s="22"/>
      <c r="E50" s="22"/>
    </row>
    <row r="51" spans="1:5" ht="14.25">
      <c r="A51" s="96" t="s">
        <v>321</v>
      </c>
      <c r="B51" s="191" t="s">
        <v>338</v>
      </c>
      <c r="C51" s="101" t="s">
        <v>476</v>
      </c>
      <c r="D51" s="34">
        <f>+D48+D49+D50</f>
        <v>22853723255</v>
      </c>
      <c r="E51" s="34">
        <v>35095545699</v>
      </c>
    </row>
    <row r="52" ht="9.75" customHeight="1"/>
    <row r="53" spans="2:5" ht="15">
      <c r="B53" s="340" t="s">
        <v>785</v>
      </c>
      <c r="C53" s="340"/>
      <c r="D53" s="340"/>
      <c r="E53" s="340"/>
    </row>
    <row r="54" spans="1:5" ht="17.25">
      <c r="A54" s="5" t="s">
        <v>474</v>
      </c>
      <c r="B54" s="324" t="s">
        <v>683</v>
      </c>
      <c r="C54" s="324"/>
      <c r="D54" s="324"/>
      <c r="E54" s="324"/>
    </row>
    <row r="59" spans="1:5" ht="17.25">
      <c r="A59" s="5" t="s">
        <v>792</v>
      </c>
      <c r="B59" s="324" t="s">
        <v>135</v>
      </c>
      <c r="C59" s="324"/>
      <c r="D59" s="324"/>
      <c r="E59" s="324"/>
    </row>
    <row r="679" spans="2:3" ht="13.5">
      <c r="B679"/>
      <c r="C679" t="s">
        <v>715</v>
      </c>
    </row>
    <row r="687" spans="2:3" ht="13.5">
      <c r="B687"/>
      <c r="C687" t="s">
        <v>715</v>
      </c>
    </row>
    <row r="693" spans="2:3" ht="13.5">
      <c r="B693"/>
      <c r="C693" t="s">
        <v>715</v>
      </c>
    </row>
    <row r="704" spans="2:3" ht="13.5">
      <c r="B704"/>
      <c r="C704" t="s">
        <v>715</v>
      </c>
    </row>
    <row r="711" spans="2:3" ht="13.5">
      <c r="B711"/>
      <c r="C711" t="s">
        <v>715</v>
      </c>
    </row>
    <row r="716" spans="2:3" ht="13.5">
      <c r="B716"/>
      <c r="C716" t="s">
        <v>715</v>
      </c>
    </row>
    <row r="725" spans="2:3" ht="13.5">
      <c r="B725"/>
      <c r="C725" t="s">
        <v>715</v>
      </c>
    </row>
    <row r="732" spans="2:3" ht="13.5">
      <c r="B732"/>
      <c r="C732" t="s">
        <v>715</v>
      </c>
    </row>
    <row r="740" spans="2:3" ht="13.5">
      <c r="B740"/>
      <c r="C740" t="s">
        <v>715</v>
      </c>
    </row>
    <row r="744" spans="2:3" ht="13.5">
      <c r="B744"/>
      <c r="C744" t="s">
        <v>715</v>
      </c>
    </row>
    <row r="755" spans="2:3" ht="13.5">
      <c r="B755"/>
      <c r="C755" t="s">
        <v>715</v>
      </c>
    </row>
    <row r="761" spans="2:3" ht="13.5">
      <c r="B761"/>
      <c r="C761" t="s">
        <v>715</v>
      </c>
    </row>
    <row r="771" spans="2:3" ht="13.5">
      <c r="B771"/>
      <c r="C771" t="s">
        <v>715</v>
      </c>
    </row>
    <row r="776" spans="2:3" ht="13.5">
      <c r="B776"/>
      <c r="C776" t="s">
        <v>715</v>
      </c>
    </row>
    <row r="785" spans="2:3" ht="13.5">
      <c r="B785"/>
      <c r="C785" t="s">
        <v>715</v>
      </c>
    </row>
    <row r="793" spans="2:3" ht="13.5">
      <c r="B793"/>
      <c r="C793" t="s">
        <v>715</v>
      </c>
    </row>
    <row r="799" spans="2:3" ht="13.5">
      <c r="B799"/>
      <c r="C799" t="s">
        <v>715</v>
      </c>
    </row>
    <row r="820" spans="2:3" ht="13.5">
      <c r="B820"/>
      <c r="C820" t="s">
        <v>715</v>
      </c>
    </row>
    <row r="840" spans="2:3" ht="13.5">
      <c r="B840"/>
      <c r="C840" t="s">
        <v>715</v>
      </c>
    </row>
    <row r="844" spans="2:3" ht="13.5">
      <c r="B844"/>
      <c r="C844" t="s">
        <v>715</v>
      </c>
    </row>
  </sheetData>
  <sheetProtection/>
  <mergeCells count="11">
    <mergeCell ref="B3:E4"/>
    <mergeCell ref="A7:E7"/>
    <mergeCell ref="D8:E8"/>
    <mergeCell ref="B53:E53"/>
    <mergeCell ref="B8:B9"/>
    <mergeCell ref="A8:A9"/>
    <mergeCell ref="A6:E6"/>
    <mergeCell ref="C8:C9"/>
    <mergeCell ref="B54:E54"/>
    <mergeCell ref="B59:E59"/>
    <mergeCell ref="A5:E5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9"/>
  <sheetViews>
    <sheetView zoomScalePageLayoutView="0" workbookViewId="0" topLeftCell="A69">
      <selection activeCell="F1" sqref="A1:G78"/>
    </sheetView>
  </sheetViews>
  <sheetFormatPr defaultColWidth="8.796875" defaultRowHeight="14.25"/>
  <cols>
    <col min="5" max="5" width="8.69921875" style="0" customWidth="1"/>
    <col min="6" max="6" width="26" style="0" customWidth="1"/>
    <col min="7" max="7" width="17.8984375" style="0" customWidth="1"/>
  </cols>
  <sheetData>
    <row r="1" spans="1:7" ht="15">
      <c r="A1" s="345" t="s">
        <v>224</v>
      </c>
      <c r="B1" s="345"/>
      <c r="C1" s="345"/>
      <c r="D1" s="345"/>
      <c r="E1" s="345"/>
      <c r="F1" s="346" t="s">
        <v>477</v>
      </c>
      <c r="G1" s="346"/>
    </row>
    <row r="2" spans="1:7" ht="13.5">
      <c r="A2" s="152" t="s">
        <v>57</v>
      </c>
      <c r="B2" s="18"/>
      <c r="C2" s="192"/>
      <c r="D2" s="192"/>
      <c r="E2" s="192"/>
      <c r="F2" s="311" t="s">
        <v>58</v>
      </c>
      <c r="G2" s="311"/>
    </row>
    <row r="3" spans="1:7" ht="14.25">
      <c r="A3" s="17"/>
      <c r="B3" s="18"/>
      <c r="C3" s="347"/>
      <c r="D3" s="347"/>
      <c r="E3" s="347"/>
      <c r="F3" s="311"/>
      <c r="G3" s="311"/>
    </row>
    <row r="4" spans="1:7" ht="14.25">
      <c r="A4" s="17"/>
      <c r="B4" s="18"/>
      <c r="C4" s="57"/>
      <c r="D4" s="57"/>
      <c r="E4" s="57"/>
      <c r="F4" s="57"/>
      <c r="G4" s="57"/>
    </row>
    <row r="5" spans="1:7" ht="19.5">
      <c r="A5" s="349" t="s">
        <v>340</v>
      </c>
      <c r="B5" s="349"/>
      <c r="C5" s="349"/>
      <c r="D5" s="349"/>
      <c r="E5" s="349"/>
      <c r="F5" s="349"/>
      <c r="G5" s="349"/>
    </row>
    <row r="6" spans="1:7" ht="16.5">
      <c r="A6" s="350" t="s">
        <v>791</v>
      </c>
      <c r="B6" s="350"/>
      <c r="C6" s="350"/>
      <c r="D6" s="350"/>
      <c r="E6" s="350"/>
      <c r="F6" s="350"/>
      <c r="G6" s="350"/>
    </row>
    <row r="7" ht="13.5">
      <c r="B7" s="6"/>
    </row>
    <row r="8" spans="1:7" ht="15.75">
      <c r="A8" s="348" t="s">
        <v>59</v>
      </c>
      <c r="B8" s="348"/>
      <c r="C8" s="348"/>
      <c r="D8" s="348"/>
      <c r="E8" s="348"/>
      <c r="F8" s="348"/>
      <c r="G8" s="348"/>
    </row>
    <row r="9" spans="1:7" s="193" customFormat="1" ht="15">
      <c r="A9" s="342" t="s">
        <v>218</v>
      </c>
      <c r="B9" s="342"/>
      <c r="C9" s="342"/>
      <c r="D9" s="342"/>
      <c r="E9" s="342"/>
      <c r="F9" s="342"/>
      <c r="G9" s="342"/>
    </row>
    <row r="10" spans="1:7" s="193" customFormat="1" ht="15">
      <c r="A10" s="342" t="s">
        <v>634</v>
      </c>
      <c r="B10" s="342"/>
      <c r="C10" s="342"/>
      <c r="D10" s="342"/>
      <c r="E10" s="342"/>
      <c r="F10" s="342"/>
      <c r="G10" s="342"/>
    </row>
    <row r="11" spans="1:256" s="193" customFormat="1" ht="15">
      <c r="A11" s="342" t="s">
        <v>404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pans="1:256" s="193" customFormat="1" ht="15">
      <c r="A12" s="342" t="s">
        <v>405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2"/>
      <c r="GU12" s="342"/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2"/>
      <c r="HO12" s="342"/>
      <c r="HP12" s="342"/>
      <c r="HQ12" s="342"/>
      <c r="HR12" s="342"/>
      <c r="HS12" s="342"/>
      <c r="HT12" s="342"/>
      <c r="HU12" s="342"/>
      <c r="HV12" s="342"/>
      <c r="HW12" s="342"/>
      <c r="HX12" s="342"/>
      <c r="HY12" s="342"/>
      <c r="HZ12" s="342"/>
      <c r="IA12" s="342"/>
      <c r="IB12" s="342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  <c r="IV12" s="342"/>
    </row>
    <row r="13" spans="1:256" s="193" customFormat="1" ht="15">
      <c r="A13" s="342" t="s">
        <v>217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  <c r="FK13" s="342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2"/>
      <c r="GZ13" s="342"/>
      <c r="HA13" s="342"/>
      <c r="HB13" s="342"/>
      <c r="HC13" s="342"/>
      <c r="HD13" s="342"/>
      <c r="HE13" s="342"/>
      <c r="HF13" s="342"/>
      <c r="HG13" s="342"/>
      <c r="HH13" s="342"/>
      <c r="HI13" s="342"/>
      <c r="HJ13" s="342"/>
      <c r="HK13" s="342"/>
      <c r="HL13" s="342"/>
      <c r="HM13" s="342"/>
      <c r="HN13" s="342"/>
      <c r="HO13" s="342"/>
      <c r="HP13" s="342"/>
      <c r="HQ13" s="342"/>
      <c r="HR13" s="342"/>
      <c r="HS13" s="342"/>
      <c r="HT13" s="342"/>
      <c r="HU13" s="342"/>
      <c r="HV13" s="342"/>
      <c r="HW13" s="342"/>
      <c r="HX13" s="342"/>
      <c r="HY13" s="342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  <c r="IU13" s="342"/>
      <c r="IV13" s="342"/>
    </row>
    <row r="14" spans="1:7" s="193" customFormat="1" ht="15" customHeight="1">
      <c r="A14" s="342" t="s">
        <v>478</v>
      </c>
      <c r="B14" s="342"/>
      <c r="C14" s="342"/>
      <c r="D14" s="342"/>
      <c r="E14" s="342"/>
      <c r="F14" s="342"/>
      <c r="G14" s="342"/>
    </row>
    <row r="15" spans="1:7" s="193" customFormat="1" ht="15.75">
      <c r="A15" s="348" t="s">
        <v>189</v>
      </c>
      <c r="B15" s="348"/>
      <c r="C15" s="348"/>
      <c r="D15" s="348"/>
      <c r="E15" s="348"/>
      <c r="F15" s="348"/>
      <c r="G15" s="348"/>
    </row>
    <row r="16" spans="1:7" s="193" customFormat="1" ht="15">
      <c r="A16" s="342" t="s">
        <v>479</v>
      </c>
      <c r="B16" s="342"/>
      <c r="C16" s="342"/>
      <c r="D16" s="342"/>
      <c r="E16" s="342"/>
      <c r="F16" s="342"/>
      <c r="G16" s="342"/>
    </row>
    <row r="17" spans="1:7" s="193" customFormat="1" ht="15">
      <c r="A17" s="342" t="s">
        <v>480</v>
      </c>
      <c r="B17" s="342"/>
      <c r="C17" s="342"/>
      <c r="D17" s="342"/>
      <c r="E17" s="342"/>
      <c r="F17" s="342"/>
      <c r="G17" s="342"/>
    </row>
    <row r="18" spans="1:7" s="193" customFormat="1" ht="15.75">
      <c r="A18" s="348" t="s">
        <v>684</v>
      </c>
      <c r="B18" s="348"/>
      <c r="C18" s="348"/>
      <c r="D18" s="348"/>
      <c r="E18" s="348"/>
      <c r="F18" s="348"/>
      <c r="G18" s="348"/>
    </row>
    <row r="19" spans="1:7" s="193" customFormat="1" ht="15">
      <c r="A19" s="344" t="s">
        <v>481</v>
      </c>
      <c r="B19" s="344"/>
      <c r="C19" s="344"/>
      <c r="D19" s="344"/>
      <c r="E19" s="344"/>
      <c r="F19" s="344"/>
      <c r="G19" s="344"/>
    </row>
    <row r="20" spans="1:7" s="193" customFormat="1" ht="15">
      <c r="A20" s="342" t="s">
        <v>482</v>
      </c>
      <c r="B20" s="342"/>
      <c r="C20" s="342"/>
      <c r="D20" s="342"/>
      <c r="E20" s="342"/>
      <c r="F20" s="342"/>
      <c r="G20" s="342"/>
    </row>
    <row r="21" spans="1:7" s="193" customFormat="1" ht="15">
      <c r="A21" s="342" t="s">
        <v>483</v>
      </c>
      <c r="B21" s="342"/>
      <c r="C21" s="342"/>
      <c r="D21" s="342"/>
      <c r="E21" s="342"/>
      <c r="F21" s="342"/>
      <c r="G21" s="342"/>
    </row>
    <row r="22" spans="1:7" s="193" customFormat="1" ht="15">
      <c r="A22" s="342" t="s">
        <v>484</v>
      </c>
      <c r="B22" s="342"/>
      <c r="C22" s="342"/>
      <c r="D22" s="342"/>
      <c r="E22" s="342"/>
      <c r="F22" s="342"/>
      <c r="G22" s="342"/>
    </row>
    <row r="23" spans="1:7" s="193" customFormat="1" ht="15.75">
      <c r="A23" s="348" t="s">
        <v>336</v>
      </c>
      <c r="B23" s="348"/>
      <c r="C23" s="348"/>
      <c r="D23" s="348"/>
      <c r="E23" s="348"/>
      <c r="F23" s="348"/>
      <c r="G23" s="348"/>
    </row>
    <row r="24" spans="1:7" s="193" customFormat="1" ht="15">
      <c r="A24" s="342" t="s">
        <v>485</v>
      </c>
      <c r="B24" s="342"/>
      <c r="C24" s="342"/>
      <c r="D24" s="342"/>
      <c r="E24" s="342"/>
      <c r="F24" s="342"/>
      <c r="G24" s="342"/>
    </row>
    <row r="25" spans="1:7" s="193" customFormat="1" ht="15">
      <c r="A25" s="113" t="s">
        <v>486</v>
      </c>
      <c r="B25" s="113"/>
      <c r="C25" s="113"/>
      <c r="D25" s="113"/>
      <c r="E25" s="113"/>
      <c r="F25" s="113"/>
      <c r="G25" s="113"/>
    </row>
    <row r="26" spans="1:7" s="193" customFormat="1" ht="15">
      <c r="A26" s="342" t="s">
        <v>665</v>
      </c>
      <c r="B26" s="342"/>
      <c r="C26" s="342"/>
      <c r="D26" s="342"/>
      <c r="E26" s="342"/>
      <c r="F26" s="342"/>
      <c r="G26" s="342"/>
    </row>
    <row r="27" spans="1:7" s="193" customFormat="1" ht="15">
      <c r="A27" s="342" t="s">
        <v>666</v>
      </c>
      <c r="B27" s="342"/>
      <c r="C27" s="342"/>
      <c r="D27" s="342"/>
      <c r="E27" s="342"/>
      <c r="F27" s="342"/>
      <c r="G27" s="342"/>
    </row>
    <row r="28" spans="1:7" s="193" customFormat="1" ht="15">
      <c r="A28" s="342" t="s">
        <v>667</v>
      </c>
      <c r="B28" s="342"/>
      <c r="C28" s="342"/>
      <c r="D28" s="342"/>
      <c r="E28" s="342"/>
      <c r="F28" s="342"/>
      <c r="G28" s="342"/>
    </row>
    <row r="29" spans="1:7" s="193" customFormat="1" ht="15">
      <c r="A29" s="342" t="s">
        <v>668</v>
      </c>
      <c r="B29" s="342"/>
      <c r="C29" s="342"/>
      <c r="D29" s="342"/>
      <c r="E29" s="342"/>
      <c r="F29" s="342"/>
      <c r="G29" s="342"/>
    </row>
    <row r="30" spans="1:7" s="193" customFormat="1" ht="15">
      <c r="A30" s="344" t="s">
        <v>487</v>
      </c>
      <c r="B30" s="344"/>
      <c r="C30" s="344"/>
      <c r="D30" s="344"/>
      <c r="E30" s="344"/>
      <c r="F30" s="344"/>
      <c r="G30" s="344"/>
    </row>
    <row r="31" spans="1:7" s="193" customFormat="1" ht="15">
      <c r="A31" s="342" t="s">
        <v>488</v>
      </c>
      <c r="B31" s="342"/>
      <c r="C31" s="342"/>
      <c r="D31" s="342"/>
      <c r="E31" s="342"/>
      <c r="F31" s="342"/>
      <c r="G31" s="342"/>
    </row>
    <row r="32" spans="1:7" s="193" customFormat="1" ht="15">
      <c r="A32" s="342" t="s">
        <v>489</v>
      </c>
      <c r="B32" s="342"/>
      <c r="C32" s="342"/>
      <c r="D32" s="342"/>
      <c r="E32" s="342"/>
      <c r="F32" s="342"/>
      <c r="G32" s="342"/>
    </row>
    <row r="33" spans="1:7" s="193" customFormat="1" ht="15">
      <c r="A33" s="342" t="s">
        <v>436</v>
      </c>
      <c r="B33" s="342"/>
      <c r="C33" s="342"/>
      <c r="D33" s="342"/>
      <c r="E33" s="342"/>
      <c r="F33" s="342"/>
      <c r="G33" s="342"/>
    </row>
    <row r="34" spans="1:7" s="193" customFormat="1" ht="15">
      <c r="A34" s="342" t="s">
        <v>437</v>
      </c>
      <c r="B34" s="342"/>
      <c r="C34" s="342"/>
      <c r="D34" s="342"/>
      <c r="E34" s="342"/>
      <c r="F34" s="342"/>
      <c r="G34" s="342"/>
    </row>
    <row r="35" spans="1:7" s="193" customFormat="1" ht="15">
      <c r="A35" s="342" t="s">
        <v>438</v>
      </c>
      <c r="B35" s="342"/>
      <c r="C35" s="342"/>
      <c r="D35" s="342"/>
      <c r="E35" s="342"/>
      <c r="F35" s="342"/>
      <c r="G35" s="342"/>
    </row>
    <row r="36" spans="1:7" s="193" customFormat="1" ht="15">
      <c r="A36" s="342" t="s">
        <v>490</v>
      </c>
      <c r="B36" s="342"/>
      <c r="C36" s="342"/>
      <c r="D36" s="342"/>
      <c r="E36" s="342"/>
      <c r="F36" s="342"/>
      <c r="G36" s="342"/>
    </row>
    <row r="37" spans="1:7" s="193" customFormat="1" ht="15">
      <c r="A37" s="342" t="s">
        <v>343</v>
      </c>
      <c r="B37" s="342"/>
      <c r="C37" s="342"/>
      <c r="D37" s="342"/>
      <c r="E37" s="342"/>
      <c r="F37" s="342"/>
      <c r="G37" s="342"/>
    </row>
    <row r="38" spans="1:7" s="193" customFormat="1" ht="15">
      <c r="A38" s="113" t="s">
        <v>219</v>
      </c>
      <c r="B38" s="113"/>
      <c r="C38" s="113"/>
      <c r="D38" s="113"/>
      <c r="E38" s="113"/>
      <c r="F38" s="113"/>
      <c r="G38" s="113"/>
    </row>
    <row r="39" spans="1:7" s="193" customFormat="1" ht="15">
      <c r="A39" s="342" t="s">
        <v>491</v>
      </c>
      <c r="B39" s="342"/>
      <c r="C39" s="342"/>
      <c r="D39" s="342"/>
      <c r="E39" s="342"/>
      <c r="F39" s="342"/>
      <c r="G39" s="342"/>
    </row>
    <row r="40" spans="1:7" s="193" customFormat="1" ht="15">
      <c r="A40" s="342" t="s">
        <v>344</v>
      </c>
      <c r="B40" s="342"/>
      <c r="C40" s="342"/>
      <c r="D40" s="342"/>
      <c r="E40" s="342"/>
      <c r="F40" s="342"/>
      <c r="G40" s="342"/>
    </row>
    <row r="41" spans="1:7" s="193" customFormat="1" ht="15">
      <c r="A41" s="342" t="s">
        <v>345</v>
      </c>
      <c r="B41" s="342"/>
      <c r="C41" s="342"/>
      <c r="D41" s="342"/>
      <c r="E41" s="342"/>
      <c r="F41" s="342"/>
      <c r="G41" s="342"/>
    </row>
    <row r="42" spans="1:7" s="193" customFormat="1" ht="15">
      <c r="A42" s="342" t="s">
        <v>492</v>
      </c>
      <c r="B42" s="342"/>
      <c r="C42" s="342"/>
      <c r="D42" s="342"/>
      <c r="E42" s="342"/>
      <c r="F42" s="342"/>
      <c r="G42" s="342"/>
    </row>
    <row r="43" spans="1:7" s="193" customFormat="1" ht="15">
      <c r="A43" s="342" t="s">
        <v>493</v>
      </c>
      <c r="B43" s="342"/>
      <c r="C43" s="342"/>
      <c r="D43" s="342"/>
      <c r="E43" s="342"/>
      <c r="F43" s="342"/>
      <c r="G43" s="342"/>
    </row>
    <row r="44" spans="1:7" s="193" customFormat="1" ht="15">
      <c r="A44" s="342" t="s">
        <v>83</v>
      </c>
      <c r="B44" s="342"/>
      <c r="C44" s="342"/>
      <c r="D44" s="342"/>
      <c r="E44" s="342"/>
      <c r="F44" s="342"/>
      <c r="G44" s="342"/>
    </row>
    <row r="45" spans="1:7" s="193" customFormat="1" ht="15">
      <c r="A45" s="342" t="s">
        <v>383</v>
      </c>
      <c r="B45" s="342"/>
      <c r="C45" s="342"/>
      <c r="D45" s="342"/>
      <c r="E45" s="342"/>
      <c r="F45" s="342"/>
      <c r="G45" s="342"/>
    </row>
    <row r="46" spans="1:7" s="193" customFormat="1" ht="15">
      <c r="A46" s="342" t="s">
        <v>346</v>
      </c>
      <c r="B46" s="342"/>
      <c r="C46" s="342"/>
      <c r="D46" s="342"/>
      <c r="E46" s="342"/>
      <c r="F46" s="342"/>
      <c r="G46" s="342"/>
    </row>
    <row r="47" spans="1:7" s="193" customFormat="1" ht="15">
      <c r="A47" s="342" t="s">
        <v>494</v>
      </c>
      <c r="B47" s="342"/>
      <c r="C47" s="342"/>
      <c r="D47" s="342"/>
      <c r="E47" s="342"/>
      <c r="F47" s="342"/>
      <c r="G47" s="342"/>
    </row>
    <row r="48" spans="1:7" s="193" customFormat="1" ht="15">
      <c r="A48" s="342" t="s">
        <v>495</v>
      </c>
      <c r="B48" s="342"/>
      <c r="C48" s="342"/>
      <c r="D48" s="342"/>
      <c r="E48" s="342"/>
      <c r="F48" s="342"/>
      <c r="G48" s="342"/>
    </row>
    <row r="49" spans="1:7" s="193" customFormat="1" ht="15">
      <c r="A49" s="342" t="s">
        <v>496</v>
      </c>
      <c r="B49" s="342"/>
      <c r="C49" s="342"/>
      <c r="D49" s="342"/>
      <c r="E49" s="342"/>
      <c r="F49" s="342"/>
      <c r="G49" s="342"/>
    </row>
    <row r="50" spans="1:7" s="193" customFormat="1" ht="15">
      <c r="A50" s="342" t="s">
        <v>347</v>
      </c>
      <c r="B50" s="342"/>
      <c r="C50" s="342"/>
      <c r="D50" s="342"/>
      <c r="E50" s="342"/>
      <c r="F50" s="342"/>
      <c r="G50" s="342"/>
    </row>
    <row r="51" spans="1:7" s="193" customFormat="1" ht="15">
      <c r="A51" s="342" t="s">
        <v>497</v>
      </c>
      <c r="B51" s="342"/>
      <c r="C51" s="342"/>
      <c r="D51" s="342"/>
      <c r="E51" s="342"/>
      <c r="F51" s="342"/>
      <c r="G51" s="342"/>
    </row>
    <row r="52" spans="1:7" s="193" customFormat="1" ht="15">
      <c r="A52" s="342" t="s">
        <v>348</v>
      </c>
      <c r="B52" s="342"/>
      <c r="C52" s="342"/>
      <c r="D52" s="342"/>
      <c r="E52" s="342"/>
      <c r="F52" s="342"/>
      <c r="G52" s="342"/>
    </row>
    <row r="53" spans="1:7" s="193" customFormat="1" ht="15">
      <c r="A53" s="342" t="s">
        <v>137</v>
      </c>
      <c r="B53" s="342"/>
      <c r="C53" s="342"/>
      <c r="D53" s="342"/>
      <c r="E53" s="342"/>
      <c r="F53" s="342"/>
      <c r="G53" s="342"/>
    </row>
    <row r="54" spans="1:7" s="193" customFormat="1" ht="15">
      <c r="A54" s="342" t="s">
        <v>149</v>
      </c>
      <c r="B54" s="342"/>
      <c r="C54" s="342"/>
      <c r="D54" s="342"/>
      <c r="E54" s="342"/>
      <c r="F54" s="342"/>
      <c r="G54" s="342"/>
    </row>
    <row r="55" spans="1:7" s="193" customFormat="1" ht="15">
      <c r="A55" s="342" t="s">
        <v>498</v>
      </c>
      <c r="B55" s="342"/>
      <c r="C55" s="342"/>
      <c r="D55" s="342"/>
      <c r="E55" s="342"/>
      <c r="F55" s="342"/>
      <c r="G55" s="342"/>
    </row>
    <row r="56" spans="1:7" s="193" customFormat="1" ht="15">
      <c r="A56" s="342" t="s">
        <v>499</v>
      </c>
      <c r="B56" s="342"/>
      <c r="C56" s="342"/>
      <c r="D56" s="342"/>
      <c r="E56" s="342"/>
      <c r="F56" s="342"/>
      <c r="G56" s="342"/>
    </row>
    <row r="57" spans="1:7" s="193" customFormat="1" ht="15">
      <c r="A57" s="342" t="s">
        <v>500</v>
      </c>
      <c r="B57" s="342"/>
      <c r="C57" s="342"/>
      <c r="D57" s="342"/>
      <c r="E57" s="342"/>
      <c r="F57" s="342"/>
      <c r="G57" s="342"/>
    </row>
    <row r="58" spans="1:7" s="193" customFormat="1" ht="15">
      <c r="A58" s="342" t="s">
        <v>248</v>
      </c>
      <c r="B58" s="342"/>
      <c r="C58" s="342"/>
      <c r="D58" s="342"/>
      <c r="E58" s="342"/>
      <c r="F58" s="342"/>
      <c r="G58" s="342"/>
    </row>
    <row r="59" spans="1:7" s="193" customFormat="1" ht="15">
      <c r="A59" s="113" t="s">
        <v>250</v>
      </c>
      <c r="B59" s="113"/>
      <c r="C59" s="113"/>
      <c r="D59" s="113"/>
      <c r="E59" s="113"/>
      <c r="F59" s="113"/>
      <c r="G59" s="113"/>
    </row>
    <row r="60" spans="1:7" s="193" customFormat="1" ht="15">
      <c r="A60" s="342" t="s">
        <v>249</v>
      </c>
      <c r="B60" s="342"/>
      <c r="C60" s="342"/>
      <c r="D60" s="342"/>
      <c r="E60" s="342"/>
      <c r="F60" s="342"/>
      <c r="G60" s="342"/>
    </row>
    <row r="61" spans="1:7" s="193" customFormat="1" ht="15">
      <c r="A61" s="342" t="s">
        <v>252</v>
      </c>
      <c r="B61" s="342"/>
      <c r="C61" s="342"/>
      <c r="D61" s="342"/>
      <c r="E61" s="342"/>
      <c r="F61" s="342"/>
      <c r="G61" s="342"/>
    </row>
    <row r="62" spans="1:7" s="193" customFormat="1" ht="15">
      <c r="A62" s="342" t="s">
        <v>251</v>
      </c>
      <c r="B62" s="342"/>
      <c r="C62" s="342"/>
      <c r="D62" s="342"/>
      <c r="E62" s="342"/>
      <c r="F62" s="342"/>
      <c r="G62" s="342"/>
    </row>
    <row r="63" spans="1:7" s="193" customFormat="1" ht="15">
      <c r="A63" s="342" t="s">
        <v>253</v>
      </c>
      <c r="B63" s="342"/>
      <c r="C63" s="342"/>
      <c r="D63" s="342"/>
      <c r="E63" s="342"/>
      <c r="F63" s="342"/>
      <c r="G63" s="342"/>
    </row>
    <row r="64" spans="1:7" s="193" customFormat="1" ht="15">
      <c r="A64" s="342" t="s">
        <v>501</v>
      </c>
      <c r="B64" s="342"/>
      <c r="C64" s="342"/>
      <c r="D64" s="342"/>
      <c r="E64" s="342"/>
      <c r="F64" s="342"/>
      <c r="G64" s="342"/>
    </row>
    <row r="65" spans="1:7" s="193" customFormat="1" ht="15">
      <c r="A65" s="342" t="s">
        <v>235</v>
      </c>
      <c r="B65" s="342"/>
      <c r="C65" s="342"/>
      <c r="D65" s="342"/>
      <c r="E65" s="342"/>
      <c r="F65" s="342"/>
      <c r="G65" s="342"/>
    </row>
    <row r="66" spans="1:7" s="193" customFormat="1" ht="15">
      <c r="A66" s="342" t="s">
        <v>502</v>
      </c>
      <c r="B66" s="342"/>
      <c r="C66" s="342"/>
      <c r="D66" s="342"/>
      <c r="E66" s="342"/>
      <c r="F66" s="342"/>
      <c r="G66" s="342"/>
    </row>
    <row r="67" spans="1:7" s="193" customFormat="1" ht="15">
      <c r="A67" s="342" t="s">
        <v>236</v>
      </c>
      <c r="B67" s="342"/>
      <c r="C67" s="342"/>
      <c r="D67" s="342"/>
      <c r="E67" s="342"/>
      <c r="F67" s="342"/>
      <c r="G67" s="342"/>
    </row>
    <row r="68" spans="1:7" s="193" customFormat="1" ht="15">
      <c r="A68" s="342" t="s">
        <v>237</v>
      </c>
      <c r="B68" s="342"/>
      <c r="C68" s="342"/>
      <c r="D68" s="342"/>
      <c r="E68" s="342"/>
      <c r="F68" s="342"/>
      <c r="G68" s="342"/>
    </row>
    <row r="69" spans="1:7" s="193" customFormat="1" ht="15">
      <c r="A69" s="342" t="s">
        <v>503</v>
      </c>
      <c r="B69" s="342"/>
      <c r="C69" s="342"/>
      <c r="D69" s="342"/>
      <c r="E69" s="342"/>
      <c r="F69" s="342"/>
      <c r="G69" s="342"/>
    </row>
    <row r="70" spans="1:7" s="193" customFormat="1" ht="15">
      <c r="A70" s="113" t="s">
        <v>504</v>
      </c>
      <c r="B70" s="113"/>
      <c r="C70" s="113"/>
      <c r="D70" s="113"/>
      <c r="E70" s="113"/>
      <c r="F70" s="113"/>
      <c r="G70" s="113"/>
    </row>
    <row r="71" spans="1:7" s="193" customFormat="1" ht="15" customHeight="1">
      <c r="A71" s="342" t="s">
        <v>505</v>
      </c>
      <c r="B71" s="342"/>
      <c r="C71" s="342"/>
      <c r="D71" s="342"/>
      <c r="E71" s="342"/>
      <c r="F71" s="342"/>
      <c r="G71" s="342"/>
    </row>
    <row r="72" spans="1:7" ht="16.5" customHeight="1">
      <c r="A72" s="342" t="s">
        <v>506</v>
      </c>
      <c r="B72" s="342"/>
      <c r="C72" s="342"/>
      <c r="D72" s="342"/>
      <c r="E72" s="342"/>
      <c r="F72" s="342"/>
      <c r="G72" s="342"/>
    </row>
    <row r="73" spans="1:7" ht="18" customHeight="1">
      <c r="A73" s="113" t="s">
        <v>221</v>
      </c>
      <c r="B73" s="113"/>
      <c r="C73" s="113"/>
      <c r="D73" s="113"/>
      <c r="E73" s="113"/>
      <c r="F73" s="113"/>
      <c r="G73" s="113"/>
    </row>
    <row r="74" spans="1:7" ht="15">
      <c r="A74" s="342" t="s">
        <v>220</v>
      </c>
      <c r="B74" s="342"/>
      <c r="C74" s="342"/>
      <c r="D74" s="342"/>
      <c r="E74" s="342"/>
      <c r="F74" s="342"/>
      <c r="G74" s="342"/>
    </row>
    <row r="75" spans="1:7" ht="15">
      <c r="A75" s="342" t="s">
        <v>507</v>
      </c>
      <c r="B75" s="342"/>
      <c r="C75" s="342"/>
      <c r="D75" s="342"/>
      <c r="E75" s="342"/>
      <c r="F75" s="342"/>
      <c r="G75" s="342"/>
    </row>
    <row r="76" spans="1:7" ht="15">
      <c r="A76" s="342" t="s">
        <v>508</v>
      </c>
      <c r="B76" s="342"/>
      <c r="C76" s="342"/>
      <c r="D76" s="342"/>
      <c r="E76" s="342"/>
      <c r="F76" s="342"/>
      <c r="G76" s="342"/>
    </row>
    <row r="77" spans="1:7" ht="15">
      <c r="A77" s="342" t="s">
        <v>509</v>
      </c>
      <c r="B77" s="342"/>
      <c r="C77" s="342"/>
      <c r="D77" s="342"/>
      <c r="E77" s="342"/>
      <c r="F77" s="342"/>
      <c r="G77" s="342"/>
    </row>
    <row r="78" spans="1:7" ht="61.5" customHeight="1">
      <c r="A78" s="343" t="s">
        <v>793</v>
      </c>
      <c r="B78" s="343"/>
      <c r="C78" s="343"/>
      <c r="D78" s="343"/>
      <c r="E78" s="343"/>
      <c r="F78" s="343"/>
      <c r="G78" s="343"/>
    </row>
    <row r="79" spans="1:7" ht="17.25">
      <c r="A79" s="343"/>
      <c r="B79" s="343"/>
      <c r="C79" s="343"/>
      <c r="D79" s="343"/>
      <c r="E79" s="343"/>
      <c r="F79" s="343"/>
      <c r="G79" s="343"/>
    </row>
    <row r="954" ht="13.5">
      <c r="C954" t="s">
        <v>715</v>
      </c>
    </row>
    <row r="962" ht="13.5">
      <c r="C962" t="s">
        <v>715</v>
      </c>
    </row>
    <row r="968" ht="13.5">
      <c r="C968" t="s">
        <v>715</v>
      </c>
    </row>
    <row r="979" ht="13.5">
      <c r="C979" t="s">
        <v>715</v>
      </c>
    </row>
    <row r="986" ht="13.5">
      <c r="C986" t="s">
        <v>715</v>
      </c>
    </row>
    <row r="991" ht="13.5">
      <c r="C991" t="s">
        <v>715</v>
      </c>
    </row>
    <row r="1000" ht="13.5">
      <c r="C1000" t="s">
        <v>715</v>
      </c>
    </row>
    <row r="1007" ht="13.5">
      <c r="C1007" t="s">
        <v>715</v>
      </c>
    </row>
    <row r="1015" ht="13.5">
      <c r="C1015" t="s">
        <v>715</v>
      </c>
    </row>
    <row r="1019" ht="13.5">
      <c r="C1019" t="s">
        <v>715</v>
      </c>
    </row>
    <row r="1030" ht="13.5">
      <c r="C1030" t="s">
        <v>715</v>
      </c>
    </row>
    <row r="1036" ht="13.5">
      <c r="C1036" t="s">
        <v>715</v>
      </c>
    </row>
    <row r="1046" ht="13.5">
      <c r="C1046" t="s">
        <v>715</v>
      </c>
    </row>
    <row r="1051" ht="13.5">
      <c r="C1051" t="s">
        <v>715</v>
      </c>
    </row>
    <row r="1060" ht="13.5">
      <c r="C1060" t="s">
        <v>715</v>
      </c>
    </row>
    <row r="1068" ht="13.5">
      <c r="C1068" t="s">
        <v>715</v>
      </c>
    </row>
    <row r="1074" ht="13.5">
      <c r="C1074" t="s">
        <v>715</v>
      </c>
    </row>
    <row r="1095" ht="13.5">
      <c r="C1095" t="s">
        <v>715</v>
      </c>
    </row>
    <row r="1115" ht="13.5">
      <c r="C1115" t="s">
        <v>715</v>
      </c>
    </row>
    <row r="1119" ht="13.5">
      <c r="C1119" t="s">
        <v>715</v>
      </c>
    </row>
  </sheetData>
  <sheetProtection/>
  <mergeCells count="181">
    <mergeCell ref="A27:G27"/>
    <mergeCell ref="A68:G68"/>
    <mergeCell ref="A74:G74"/>
    <mergeCell ref="A34:G34"/>
    <mergeCell ref="A35:G35"/>
    <mergeCell ref="A37:G37"/>
    <mergeCell ref="A44:G44"/>
    <mergeCell ref="A40:G40"/>
    <mergeCell ref="A28:G28"/>
    <mergeCell ref="A29:G29"/>
    <mergeCell ref="IL13:IR13"/>
    <mergeCell ref="IS13:IV13"/>
    <mergeCell ref="FT13:FZ13"/>
    <mergeCell ref="GA13:GG13"/>
    <mergeCell ref="GH13:GN13"/>
    <mergeCell ref="GO13:GU13"/>
    <mergeCell ref="HJ13:HP13"/>
    <mergeCell ref="HQ13:HW13"/>
    <mergeCell ref="HX13:ID13"/>
    <mergeCell ref="IE13:IK13"/>
    <mergeCell ref="A26:G26"/>
    <mergeCell ref="CN13:CT13"/>
    <mergeCell ref="CU13:DA13"/>
    <mergeCell ref="ED13:EJ13"/>
    <mergeCell ref="EK13:EQ13"/>
    <mergeCell ref="DB13:DH13"/>
    <mergeCell ref="DI13:DO13"/>
    <mergeCell ref="BZ13:CF13"/>
    <mergeCell ref="CG13:CM13"/>
    <mergeCell ref="AJ13:AP13"/>
    <mergeCell ref="GV13:HB13"/>
    <mergeCell ref="HC13:HI13"/>
    <mergeCell ref="DP13:DV13"/>
    <mergeCell ref="DW13:EC13"/>
    <mergeCell ref="FF13:FL13"/>
    <mergeCell ref="FM13:FS13"/>
    <mergeCell ref="ER13:EX13"/>
    <mergeCell ref="EY13:FE13"/>
    <mergeCell ref="AQ13:AW13"/>
    <mergeCell ref="BL13:BR13"/>
    <mergeCell ref="BS13:BY13"/>
    <mergeCell ref="AX13:BD13"/>
    <mergeCell ref="BE13:BK13"/>
    <mergeCell ref="IL12:IR12"/>
    <mergeCell ref="BS12:BY12"/>
    <mergeCell ref="FF12:FL12"/>
    <mergeCell ref="FM12:FS12"/>
    <mergeCell ref="CN12:CT12"/>
    <mergeCell ref="IS12:IV12"/>
    <mergeCell ref="FT12:FZ12"/>
    <mergeCell ref="GA12:GG12"/>
    <mergeCell ref="GH12:GN12"/>
    <mergeCell ref="GO12:GU12"/>
    <mergeCell ref="H13:N13"/>
    <mergeCell ref="O13:U13"/>
    <mergeCell ref="V13:AB13"/>
    <mergeCell ref="AC13:AI13"/>
    <mergeCell ref="BL12:BR12"/>
    <mergeCell ref="HX12:ID12"/>
    <mergeCell ref="IE12:IK12"/>
    <mergeCell ref="HJ12:HP12"/>
    <mergeCell ref="HQ12:HW12"/>
    <mergeCell ref="AJ12:AP12"/>
    <mergeCell ref="AQ12:AW12"/>
    <mergeCell ref="AX12:BD12"/>
    <mergeCell ref="BE12:BK12"/>
    <mergeCell ref="HC12:HI12"/>
    <mergeCell ref="DB12:DH12"/>
    <mergeCell ref="DI12:DO12"/>
    <mergeCell ref="ER12:EX12"/>
    <mergeCell ref="EY12:FE12"/>
    <mergeCell ref="CG11:CM11"/>
    <mergeCell ref="HJ11:HP11"/>
    <mergeCell ref="CU12:DA12"/>
    <mergeCell ref="HQ11:HW11"/>
    <mergeCell ref="BZ12:CF12"/>
    <mergeCell ref="CG12:CM12"/>
    <mergeCell ref="ED12:EJ12"/>
    <mergeCell ref="EK12:EQ12"/>
    <mergeCell ref="DP12:DV12"/>
    <mergeCell ref="DW12:EC12"/>
    <mergeCell ref="GV12:HB12"/>
    <mergeCell ref="DI11:DO11"/>
    <mergeCell ref="ER11:EX11"/>
    <mergeCell ref="H12:N12"/>
    <mergeCell ref="O12:U12"/>
    <mergeCell ref="V12:AB12"/>
    <mergeCell ref="AC12:AI12"/>
    <mergeCell ref="IL11:IR11"/>
    <mergeCell ref="IS11:IV11"/>
    <mergeCell ref="FT11:FZ11"/>
    <mergeCell ref="GA11:GG11"/>
    <mergeCell ref="GH11:GN11"/>
    <mergeCell ref="GO11:GU11"/>
    <mergeCell ref="HX11:ID11"/>
    <mergeCell ref="IE11:IK11"/>
    <mergeCell ref="HC11:HI11"/>
    <mergeCell ref="BL11:BR11"/>
    <mergeCell ref="BS11:BY11"/>
    <mergeCell ref="FF11:FL11"/>
    <mergeCell ref="FM11:FS11"/>
    <mergeCell ref="CN11:CT11"/>
    <mergeCell ref="CU11:DA11"/>
    <mergeCell ref="DB11:DH11"/>
    <mergeCell ref="AC11:AI11"/>
    <mergeCell ref="AJ11:AP11"/>
    <mergeCell ref="AQ11:AW11"/>
    <mergeCell ref="GV11:HB11"/>
    <mergeCell ref="EY11:FE11"/>
    <mergeCell ref="ED11:EJ11"/>
    <mergeCell ref="EK11:EQ11"/>
    <mergeCell ref="DP11:DV11"/>
    <mergeCell ref="DW11:EC11"/>
    <mergeCell ref="BZ11:CF11"/>
    <mergeCell ref="A51:G51"/>
    <mergeCell ref="A47:G47"/>
    <mergeCell ref="A63:G63"/>
    <mergeCell ref="A53:G53"/>
    <mergeCell ref="A49:G49"/>
    <mergeCell ref="A50:G50"/>
    <mergeCell ref="A57:G57"/>
    <mergeCell ref="A54:G54"/>
    <mergeCell ref="A60:G60"/>
    <mergeCell ref="A52:G52"/>
    <mergeCell ref="A42:G42"/>
    <mergeCell ref="A43:G43"/>
    <mergeCell ref="AX11:BD11"/>
    <mergeCell ref="BE11:BK11"/>
    <mergeCell ref="A22:G22"/>
    <mergeCell ref="A23:G23"/>
    <mergeCell ref="A24:G24"/>
    <mergeCell ref="H11:N11"/>
    <mergeCell ref="O11:U11"/>
    <mergeCell ref="V11:AB11"/>
    <mergeCell ref="A39:G39"/>
    <mergeCell ref="A30:G30"/>
    <mergeCell ref="A33:G33"/>
    <mergeCell ref="A32:G32"/>
    <mergeCell ref="A31:G31"/>
    <mergeCell ref="A36:G36"/>
    <mergeCell ref="A18:G18"/>
    <mergeCell ref="A16:G16"/>
    <mergeCell ref="A17:G17"/>
    <mergeCell ref="A12:G12"/>
    <mergeCell ref="A10:G10"/>
    <mergeCell ref="A5:G5"/>
    <mergeCell ref="A6:G6"/>
    <mergeCell ref="A15:G15"/>
    <mergeCell ref="A11:G11"/>
    <mergeCell ref="A1:E1"/>
    <mergeCell ref="F1:G1"/>
    <mergeCell ref="F2:G3"/>
    <mergeCell ref="C3:E3"/>
    <mergeCell ref="A13:G13"/>
    <mergeCell ref="A14:G14"/>
    <mergeCell ref="A8:G8"/>
    <mergeCell ref="A9:G9"/>
    <mergeCell ref="A19:G19"/>
    <mergeCell ref="A62:G62"/>
    <mergeCell ref="A45:G45"/>
    <mergeCell ref="A46:G46"/>
    <mergeCell ref="A48:G48"/>
    <mergeCell ref="A20:G20"/>
    <mergeCell ref="A55:G55"/>
    <mergeCell ref="A56:G56"/>
    <mergeCell ref="A41:G41"/>
    <mergeCell ref="A21:G21"/>
    <mergeCell ref="A79:G79"/>
    <mergeCell ref="A66:G66"/>
    <mergeCell ref="A67:G67"/>
    <mergeCell ref="A58:G58"/>
    <mergeCell ref="A61:G61"/>
    <mergeCell ref="A69:G69"/>
    <mergeCell ref="A64:G64"/>
    <mergeCell ref="A65:G65"/>
    <mergeCell ref="A71:G71"/>
    <mergeCell ref="A72:G72"/>
    <mergeCell ref="A75:G75"/>
    <mergeCell ref="A76:G76"/>
    <mergeCell ref="A77:G77"/>
    <mergeCell ref="A78:G78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99"/>
  <sheetViews>
    <sheetView zoomScalePageLayoutView="0" workbookViewId="0" topLeftCell="A276">
      <selection activeCell="A3" sqref="A3:D297"/>
    </sheetView>
  </sheetViews>
  <sheetFormatPr defaultColWidth="8.796875" defaultRowHeight="14.25"/>
  <cols>
    <col min="1" max="1" width="3.69921875" style="0" customWidth="1"/>
    <col min="2" max="2" width="59.8984375" style="0" customWidth="1"/>
    <col min="3" max="3" width="13.69921875" style="0" customWidth="1"/>
    <col min="4" max="4" width="13.09765625" style="0" customWidth="1"/>
    <col min="5" max="5" width="13.8984375" style="0" customWidth="1"/>
  </cols>
  <sheetData>
    <row r="3" ht="13.5">
      <c r="B3" s="242" t="s">
        <v>787</v>
      </c>
    </row>
    <row r="4" spans="1:4" ht="15">
      <c r="A4" s="236" t="s">
        <v>700</v>
      </c>
      <c r="B4" s="352" t="s">
        <v>546</v>
      </c>
      <c r="C4" s="352"/>
      <c r="D4" s="352"/>
    </row>
    <row r="5" spans="1:3" ht="17.25">
      <c r="A5" s="30"/>
      <c r="B5" s="353" t="s">
        <v>223</v>
      </c>
      <c r="C5" s="353"/>
    </row>
    <row r="6" spans="1:3" ht="15">
      <c r="A6" s="71" t="s">
        <v>242</v>
      </c>
      <c r="B6" s="275" t="s">
        <v>243</v>
      </c>
      <c r="C6" s="66" t="s">
        <v>788</v>
      </c>
    </row>
    <row r="7" spans="1:3" ht="14.25">
      <c r="A7" s="81">
        <v>1</v>
      </c>
      <c r="B7" s="81">
        <v>2</v>
      </c>
      <c r="C7" s="81">
        <v>3</v>
      </c>
    </row>
    <row r="8" spans="1:3" ht="14.25">
      <c r="A8" s="115">
        <v>1</v>
      </c>
      <c r="B8" s="69" t="s">
        <v>116</v>
      </c>
      <c r="C8" s="26"/>
    </row>
    <row r="9" spans="1:3" ht="17.25">
      <c r="A9" s="31" t="s">
        <v>139</v>
      </c>
      <c r="B9" s="4" t="s">
        <v>208</v>
      </c>
      <c r="C9" s="89">
        <v>963641374</v>
      </c>
    </row>
    <row r="10" spans="1:3" ht="17.25">
      <c r="A10" s="31" t="s">
        <v>139</v>
      </c>
      <c r="B10" s="308" t="s">
        <v>547</v>
      </c>
      <c r="C10" s="89">
        <v>21890081881</v>
      </c>
    </row>
    <row r="11" spans="1:3" ht="17.25">
      <c r="A11" s="31" t="s">
        <v>139</v>
      </c>
      <c r="B11" s="4" t="s">
        <v>209</v>
      </c>
      <c r="C11" s="89"/>
    </row>
    <row r="12" spans="1:3" ht="17.25">
      <c r="A12" s="32"/>
      <c r="B12" s="33" t="s">
        <v>444</v>
      </c>
      <c r="C12" s="34">
        <f>SUM(C9:C11)</f>
        <v>22853723255</v>
      </c>
    </row>
    <row r="13" spans="1:3" ht="14.25">
      <c r="A13" s="116">
        <v>2</v>
      </c>
      <c r="B13" s="117" t="s">
        <v>548</v>
      </c>
      <c r="C13" s="72"/>
    </row>
    <row r="14" spans="1:3" ht="14.25">
      <c r="A14" s="115">
        <v>3</v>
      </c>
      <c r="B14" s="69" t="s">
        <v>549</v>
      </c>
      <c r="C14" s="66" t="s">
        <v>788</v>
      </c>
    </row>
    <row r="15" spans="1:3" ht="17.25">
      <c r="A15" s="31" t="s">
        <v>123</v>
      </c>
      <c r="B15" s="2" t="s">
        <v>550</v>
      </c>
      <c r="C15" s="22">
        <v>12799208137</v>
      </c>
    </row>
    <row r="16" spans="1:3" ht="17.25">
      <c r="A16" s="31" t="s">
        <v>139</v>
      </c>
      <c r="B16" s="238" t="s">
        <v>551</v>
      </c>
      <c r="C16" s="89"/>
    </row>
    <row r="17" spans="1:3" ht="17.25">
      <c r="A17" s="31" t="s">
        <v>139</v>
      </c>
      <c r="B17" s="238" t="s">
        <v>758</v>
      </c>
      <c r="C17" s="89">
        <v>7000000000</v>
      </c>
    </row>
    <row r="18" spans="1:4" ht="17.25">
      <c r="A18" s="31" t="s">
        <v>139</v>
      </c>
      <c r="B18" s="238" t="s">
        <v>552</v>
      </c>
      <c r="C18" s="89">
        <v>3746322399</v>
      </c>
      <c r="D18" s="10"/>
    </row>
    <row r="19" spans="1:3" ht="17.25">
      <c r="A19" s="31" t="s">
        <v>125</v>
      </c>
      <c r="B19" s="2" t="s">
        <v>553</v>
      </c>
      <c r="C19" s="22">
        <v>535751089</v>
      </c>
    </row>
    <row r="20" spans="1:3" ht="18">
      <c r="A20" s="237" t="s">
        <v>139</v>
      </c>
      <c r="B20" s="238" t="s">
        <v>551</v>
      </c>
      <c r="C20" s="89"/>
    </row>
    <row r="21" spans="1:3" ht="18">
      <c r="A21" s="237" t="s">
        <v>139</v>
      </c>
      <c r="B21" s="238" t="s">
        <v>552</v>
      </c>
      <c r="C21" s="89">
        <v>535751089</v>
      </c>
    </row>
    <row r="22" spans="1:4" ht="17.25">
      <c r="A22" s="31" t="s">
        <v>309</v>
      </c>
      <c r="B22" s="2" t="s">
        <v>554</v>
      </c>
      <c r="C22" s="22">
        <v>10155386094</v>
      </c>
      <c r="D22" s="10"/>
    </row>
    <row r="23" spans="1:4" ht="18">
      <c r="A23" s="237" t="s">
        <v>139</v>
      </c>
      <c r="B23" s="238" t="s">
        <v>555</v>
      </c>
      <c r="C23" s="89">
        <v>5309244956</v>
      </c>
      <c r="D23" s="107"/>
    </row>
    <row r="24" spans="1:4" ht="18">
      <c r="A24" s="237" t="s">
        <v>139</v>
      </c>
      <c r="B24" s="238" t="s">
        <v>747</v>
      </c>
      <c r="C24" s="89">
        <v>0</v>
      </c>
      <c r="D24" s="107"/>
    </row>
    <row r="25" spans="1:4" ht="18">
      <c r="A25" s="237" t="s">
        <v>139</v>
      </c>
      <c r="B25" s="238" t="s">
        <v>556</v>
      </c>
      <c r="C25" s="89">
        <v>0</v>
      </c>
      <c r="D25" s="107"/>
    </row>
    <row r="26" spans="1:4" ht="18">
      <c r="A26" s="274"/>
      <c r="B26" s="271" t="s">
        <v>748</v>
      </c>
      <c r="C26" s="89">
        <v>84209999</v>
      </c>
      <c r="D26" s="107"/>
    </row>
    <row r="27" spans="1:4" ht="18">
      <c r="A27" s="274"/>
      <c r="B27" s="271" t="s">
        <v>557</v>
      </c>
      <c r="C27" s="89">
        <v>658172403</v>
      </c>
      <c r="D27" s="107"/>
    </row>
    <row r="28" spans="1:4" ht="18">
      <c r="A28" s="274"/>
      <c r="B28" s="271" t="s">
        <v>749</v>
      </c>
      <c r="C28" s="89">
        <v>248687520</v>
      </c>
      <c r="D28" s="107"/>
    </row>
    <row r="29" spans="1:4" ht="18">
      <c r="A29" s="274"/>
      <c r="B29" s="271" t="s">
        <v>750</v>
      </c>
      <c r="C29" s="89">
        <v>424326694</v>
      </c>
      <c r="D29" s="107"/>
    </row>
    <row r="30" spans="1:4" ht="18">
      <c r="A30" s="274"/>
      <c r="B30" s="271" t="s">
        <v>751</v>
      </c>
      <c r="C30" s="89">
        <v>0</v>
      </c>
      <c r="D30" s="107"/>
    </row>
    <row r="31" spans="1:4" ht="18">
      <c r="A31" s="274"/>
      <c r="B31" s="271" t="s">
        <v>752</v>
      </c>
      <c r="C31" s="89">
        <v>1834689450</v>
      </c>
      <c r="D31" s="107"/>
    </row>
    <row r="32" spans="1:4" ht="18">
      <c r="A32" s="274"/>
      <c r="B32" s="271" t="s">
        <v>759</v>
      </c>
      <c r="C32" s="89">
        <v>483900964</v>
      </c>
      <c r="D32" s="107"/>
    </row>
    <row r="33" spans="1:4" ht="18">
      <c r="A33" s="274"/>
      <c r="B33" s="271" t="s">
        <v>760</v>
      </c>
      <c r="C33" s="89">
        <v>1112154108</v>
      </c>
      <c r="D33" s="107"/>
    </row>
    <row r="34" spans="1:3" ht="17.25">
      <c r="A34" s="32"/>
      <c r="B34" s="33" t="s">
        <v>444</v>
      </c>
      <c r="C34" s="34">
        <v>23490345320</v>
      </c>
    </row>
    <row r="35" spans="1:3" ht="14.25">
      <c r="A35" s="116">
        <v>4</v>
      </c>
      <c r="B35" s="117" t="s">
        <v>558</v>
      </c>
      <c r="C35" s="72"/>
    </row>
    <row r="36" spans="1:3" ht="14.25">
      <c r="A36" s="116">
        <v>5</v>
      </c>
      <c r="B36" s="117" t="s">
        <v>559</v>
      </c>
      <c r="C36" s="72"/>
    </row>
    <row r="37" spans="1:3" ht="14.25">
      <c r="A37" s="116">
        <v>6</v>
      </c>
      <c r="B37" s="117" t="s">
        <v>560</v>
      </c>
      <c r="C37" s="72"/>
    </row>
    <row r="38" spans="1:3" ht="14.25">
      <c r="A38" s="115">
        <v>7</v>
      </c>
      <c r="B38" s="69" t="s">
        <v>74</v>
      </c>
      <c r="C38" s="66" t="s">
        <v>788</v>
      </c>
    </row>
    <row r="39" spans="1:3" ht="17.25">
      <c r="A39" s="31" t="s">
        <v>139</v>
      </c>
      <c r="B39" s="2" t="s">
        <v>652</v>
      </c>
      <c r="C39" s="89"/>
    </row>
    <row r="40" spans="1:3" ht="17.25">
      <c r="A40" s="31" t="s">
        <v>139</v>
      </c>
      <c r="B40" s="2" t="s">
        <v>653</v>
      </c>
      <c r="C40" s="89">
        <v>2152258986</v>
      </c>
    </row>
    <row r="41" spans="1:3" ht="17.25">
      <c r="A41" s="31" t="s">
        <v>139</v>
      </c>
      <c r="B41" s="2" t="s">
        <v>654</v>
      </c>
      <c r="C41" s="89">
        <v>39925375</v>
      </c>
    </row>
    <row r="42" spans="1:3" ht="17.25">
      <c r="A42" s="31" t="s">
        <v>139</v>
      </c>
      <c r="B42" s="2" t="s">
        <v>75</v>
      </c>
      <c r="C42" s="89">
        <v>15087342772</v>
      </c>
    </row>
    <row r="43" spans="1:3" ht="17.25">
      <c r="A43" s="31" t="s">
        <v>139</v>
      </c>
      <c r="B43" s="2" t="s">
        <v>655</v>
      </c>
      <c r="C43" s="89">
        <v>0</v>
      </c>
    </row>
    <row r="44" spans="1:3" ht="17.25">
      <c r="A44" s="31" t="s">
        <v>139</v>
      </c>
      <c r="B44" s="2" t="s">
        <v>656</v>
      </c>
      <c r="C44" s="89">
        <v>3923931608</v>
      </c>
    </row>
    <row r="45" spans="1:3" ht="17.25">
      <c r="A45" s="31" t="s">
        <v>139</v>
      </c>
      <c r="B45" s="2" t="s">
        <v>76</v>
      </c>
      <c r="C45" s="89"/>
    </row>
    <row r="46" spans="1:3" ht="17.25">
      <c r="A46" s="31" t="s">
        <v>139</v>
      </c>
      <c r="B46" s="2" t="s">
        <v>657</v>
      </c>
      <c r="C46" s="89"/>
    </row>
    <row r="47" spans="1:3" ht="17.25">
      <c r="A47" s="32"/>
      <c r="B47" s="33" t="s">
        <v>245</v>
      </c>
      <c r="C47" s="34">
        <v>21203458741</v>
      </c>
    </row>
    <row r="48" spans="1:3" ht="14.25">
      <c r="A48" s="116">
        <v>8</v>
      </c>
      <c r="B48" s="117" t="s">
        <v>561</v>
      </c>
      <c r="C48" s="66" t="s">
        <v>788</v>
      </c>
    </row>
    <row r="49" spans="1:3" ht="14.25">
      <c r="A49" s="116">
        <v>9</v>
      </c>
      <c r="B49" s="117" t="s">
        <v>562</v>
      </c>
      <c r="C49" s="67"/>
    </row>
    <row r="50" spans="1:3" ht="14.25">
      <c r="A50" s="115">
        <v>13</v>
      </c>
      <c r="B50" s="121" t="s">
        <v>563</v>
      </c>
      <c r="C50" s="66" t="s">
        <v>788</v>
      </c>
    </row>
    <row r="51" spans="1:4" ht="13.5">
      <c r="A51" s="125" t="s">
        <v>123</v>
      </c>
      <c r="B51" s="240" t="s">
        <v>564</v>
      </c>
      <c r="C51" s="89"/>
      <c r="D51" s="242"/>
    </row>
    <row r="52" spans="1:3" ht="15">
      <c r="A52" s="29" t="s">
        <v>139</v>
      </c>
      <c r="B52" s="45" t="s">
        <v>712</v>
      </c>
      <c r="C52" s="89"/>
    </row>
    <row r="53" spans="1:3" ht="15">
      <c r="A53" s="29" t="s">
        <v>139</v>
      </c>
      <c r="B53" s="45" t="s">
        <v>565</v>
      </c>
      <c r="C53" s="89"/>
    </row>
    <row r="54" spans="1:3" ht="15">
      <c r="A54" s="29" t="s">
        <v>139</v>
      </c>
      <c r="B54" s="45" t="s">
        <v>566</v>
      </c>
      <c r="C54" s="89"/>
    </row>
    <row r="55" spans="1:3" ht="15">
      <c r="A55" s="29" t="s">
        <v>139</v>
      </c>
      <c r="B55" s="45" t="s">
        <v>567</v>
      </c>
      <c r="C55" s="89"/>
    </row>
    <row r="56" spans="1:4" ht="13.5">
      <c r="A56" s="125" t="s">
        <v>125</v>
      </c>
      <c r="B56" s="240" t="s">
        <v>568</v>
      </c>
      <c r="C56" s="22">
        <v>7385586613</v>
      </c>
      <c r="D56" s="242"/>
    </row>
    <row r="57" spans="1:3" ht="15">
      <c r="A57" s="29" t="s">
        <v>139</v>
      </c>
      <c r="B57" s="240" t="s">
        <v>713</v>
      </c>
      <c r="C57" s="89"/>
    </row>
    <row r="58" spans="1:3" ht="15">
      <c r="A58" s="29" t="s">
        <v>139</v>
      </c>
      <c r="B58" s="240" t="s">
        <v>569</v>
      </c>
      <c r="C58" s="89"/>
    </row>
    <row r="59" spans="1:3" ht="15">
      <c r="A59" s="29" t="s">
        <v>139</v>
      </c>
      <c r="B59" s="240" t="s">
        <v>240</v>
      </c>
      <c r="C59" s="89">
        <v>7135193135</v>
      </c>
    </row>
    <row r="60" spans="1:3" ht="15">
      <c r="A60" s="73"/>
      <c r="B60" s="45" t="s">
        <v>567</v>
      </c>
      <c r="C60" s="89">
        <v>250393478</v>
      </c>
    </row>
    <row r="61" spans="1:3" ht="15">
      <c r="A61" s="51"/>
      <c r="B61" s="46" t="s">
        <v>430</v>
      </c>
      <c r="C61" s="22">
        <v>7385586613</v>
      </c>
    </row>
    <row r="62" spans="1:3" ht="14.25">
      <c r="A62" s="115">
        <v>14</v>
      </c>
      <c r="B62" s="47" t="s">
        <v>570</v>
      </c>
      <c r="C62" s="66" t="s">
        <v>788</v>
      </c>
    </row>
    <row r="63" spans="1:4" ht="13.5">
      <c r="A63" s="125" t="s">
        <v>123</v>
      </c>
      <c r="B63" s="240" t="s">
        <v>564</v>
      </c>
      <c r="C63" s="89"/>
      <c r="D63" s="242"/>
    </row>
    <row r="64" spans="1:4" ht="13.5">
      <c r="A64" s="125" t="s">
        <v>125</v>
      </c>
      <c r="B64" s="240" t="s">
        <v>568</v>
      </c>
      <c r="C64" s="241"/>
      <c r="D64" s="242"/>
    </row>
    <row r="65" spans="1:3" ht="17.25">
      <c r="A65" s="32" t="s">
        <v>139</v>
      </c>
      <c r="B65" s="44" t="s">
        <v>430</v>
      </c>
      <c r="C65" s="22">
        <v>0</v>
      </c>
    </row>
    <row r="66" spans="1:3" ht="14.25">
      <c r="A66" s="115">
        <v>15</v>
      </c>
      <c r="B66" s="69" t="s">
        <v>571</v>
      </c>
      <c r="C66" s="66" t="s">
        <v>762</v>
      </c>
    </row>
    <row r="67" spans="1:3" ht="13.5">
      <c r="A67" s="125" t="s">
        <v>123</v>
      </c>
      <c r="B67" s="240" t="s">
        <v>337</v>
      </c>
      <c r="C67" s="89"/>
    </row>
    <row r="68" spans="1:3" ht="13.5">
      <c r="A68" s="125"/>
      <c r="B68" s="240" t="s">
        <v>233</v>
      </c>
      <c r="C68" s="89">
        <v>8300000000</v>
      </c>
    </row>
    <row r="69" spans="1:3" ht="13.5">
      <c r="A69" s="125"/>
      <c r="B69" s="240" t="s">
        <v>572</v>
      </c>
      <c r="C69" s="89">
        <v>5500000000</v>
      </c>
    </row>
    <row r="70" spans="1:3" ht="13.5">
      <c r="A70" s="125"/>
      <c r="B70" s="240" t="s">
        <v>573</v>
      </c>
      <c r="C70" s="89">
        <v>13800000000</v>
      </c>
    </row>
    <row r="71" spans="1:3" ht="13.5">
      <c r="A71" s="122"/>
      <c r="B71" s="120" t="s">
        <v>574</v>
      </c>
      <c r="C71" s="89">
        <v>0</v>
      </c>
    </row>
    <row r="72" spans="1:3" ht="13.5">
      <c r="A72" s="243" t="s">
        <v>125</v>
      </c>
      <c r="B72" s="3" t="s">
        <v>575</v>
      </c>
      <c r="C72" s="114"/>
    </row>
    <row r="73" spans="1:3" ht="14.25">
      <c r="A73" s="115">
        <v>16</v>
      </c>
      <c r="B73" s="69" t="s">
        <v>576</v>
      </c>
      <c r="C73" s="66" t="s">
        <v>788</v>
      </c>
    </row>
    <row r="74" spans="1:3" ht="13.5">
      <c r="A74" s="125" t="s">
        <v>123</v>
      </c>
      <c r="B74" s="240" t="s">
        <v>564</v>
      </c>
      <c r="C74" s="22">
        <v>7026499618</v>
      </c>
    </row>
    <row r="75" spans="1:3" ht="17.25">
      <c r="A75" s="31" t="s">
        <v>139</v>
      </c>
      <c r="B75" s="120" t="s">
        <v>577</v>
      </c>
      <c r="C75" s="89">
        <v>7026499618</v>
      </c>
    </row>
    <row r="76" spans="1:3" ht="17.25">
      <c r="A76" s="31"/>
      <c r="B76" s="273" t="s">
        <v>761</v>
      </c>
      <c r="C76" s="38">
        <v>1409538200</v>
      </c>
    </row>
    <row r="77" spans="1:3" ht="13.5">
      <c r="A77" s="122" t="s">
        <v>125</v>
      </c>
      <c r="B77" s="120" t="s">
        <v>578</v>
      </c>
      <c r="C77" s="22">
        <v>0</v>
      </c>
    </row>
    <row r="78" spans="1:3" ht="17.25">
      <c r="A78" s="31" t="s">
        <v>139</v>
      </c>
      <c r="B78" s="120" t="s">
        <v>577</v>
      </c>
      <c r="C78" s="89"/>
    </row>
    <row r="79" spans="1:3" ht="13.5">
      <c r="A79" s="125" t="s">
        <v>309</v>
      </c>
      <c r="B79" s="240" t="s">
        <v>579</v>
      </c>
      <c r="C79" s="89"/>
    </row>
    <row r="80" spans="1:3" ht="13.5">
      <c r="A80" s="125" t="s">
        <v>640</v>
      </c>
      <c r="B80" s="240" t="s">
        <v>580</v>
      </c>
      <c r="C80" s="22">
        <v>10533447687</v>
      </c>
    </row>
    <row r="81" spans="1:3" ht="14.25">
      <c r="A81" s="244"/>
      <c r="B81" s="272" t="s">
        <v>753</v>
      </c>
      <c r="C81" s="89">
        <v>110355365</v>
      </c>
    </row>
    <row r="82" spans="1:3" ht="14.25">
      <c r="A82" s="244"/>
      <c r="B82" s="272" t="s">
        <v>747</v>
      </c>
      <c r="C82" s="89">
        <v>29334504</v>
      </c>
    </row>
    <row r="83" spans="1:3" ht="14.25">
      <c r="A83" s="244"/>
      <c r="B83" s="272" t="s">
        <v>754</v>
      </c>
      <c r="C83" s="89">
        <v>128217793</v>
      </c>
    </row>
    <row r="84" spans="1:3" ht="14.25">
      <c r="A84" s="244"/>
      <c r="B84" s="272" t="s">
        <v>765</v>
      </c>
      <c r="C84" s="89"/>
    </row>
    <row r="85" spans="1:3" ht="14.25">
      <c r="A85" s="244"/>
      <c r="B85" s="272" t="s">
        <v>755</v>
      </c>
      <c r="C85" s="89">
        <v>1305040295</v>
      </c>
    </row>
    <row r="86" spans="1:3" ht="14.25">
      <c r="A86" s="244"/>
      <c r="B86" s="272" t="s">
        <v>756</v>
      </c>
      <c r="C86" s="89">
        <v>8375297855</v>
      </c>
    </row>
    <row r="87" spans="1:3" ht="14.25">
      <c r="A87" s="244"/>
      <c r="B87" s="276" t="s">
        <v>766</v>
      </c>
      <c r="C87" s="89"/>
    </row>
    <row r="88" spans="1:3" ht="14.25">
      <c r="A88" s="244"/>
      <c r="B88" s="273" t="s">
        <v>757</v>
      </c>
      <c r="C88" s="89">
        <v>585201875</v>
      </c>
    </row>
    <row r="89" spans="1:3" ht="14.25">
      <c r="A89" s="116">
        <v>17</v>
      </c>
      <c r="B89" s="117" t="s">
        <v>581</v>
      </c>
      <c r="C89" s="66" t="s">
        <v>788</v>
      </c>
    </row>
    <row r="90" spans="1:3" ht="14.25">
      <c r="A90" s="115">
        <v>18</v>
      </c>
      <c r="B90" s="69" t="s">
        <v>359</v>
      </c>
      <c r="C90" s="66" t="s">
        <v>788</v>
      </c>
    </row>
    <row r="91" spans="1:3" ht="13.5">
      <c r="A91" s="125" t="s">
        <v>123</v>
      </c>
      <c r="B91" s="240" t="s">
        <v>564</v>
      </c>
      <c r="C91" s="22">
        <v>91527220</v>
      </c>
    </row>
    <row r="92" spans="1:3" ht="17.25">
      <c r="A92" s="31" t="s">
        <v>139</v>
      </c>
      <c r="B92" s="4" t="s">
        <v>239</v>
      </c>
      <c r="C92" s="89">
        <v>0</v>
      </c>
    </row>
    <row r="93" spans="1:3" ht="17.25">
      <c r="A93" s="31" t="s">
        <v>139</v>
      </c>
      <c r="B93" s="4" t="s">
        <v>582</v>
      </c>
      <c r="C93" s="89">
        <v>0</v>
      </c>
    </row>
    <row r="94" spans="1:3" ht="17.25">
      <c r="A94" s="31" t="s">
        <v>139</v>
      </c>
      <c r="B94" s="4" t="s">
        <v>583</v>
      </c>
      <c r="C94" s="89">
        <v>91527220</v>
      </c>
    </row>
    <row r="95" spans="1:3" ht="13.5">
      <c r="A95" s="125" t="s">
        <v>125</v>
      </c>
      <c r="B95" s="240" t="s">
        <v>568</v>
      </c>
      <c r="C95" s="22">
        <v>0</v>
      </c>
    </row>
    <row r="96" spans="1:3" ht="17.25">
      <c r="A96" s="31" t="s">
        <v>139</v>
      </c>
      <c r="B96" s="245" t="s">
        <v>584</v>
      </c>
      <c r="C96" s="89">
        <v>0</v>
      </c>
    </row>
    <row r="97" spans="1:3" ht="17.25">
      <c r="A97" s="31" t="s">
        <v>139</v>
      </c>
      <c r="B97" s="4" t="s">
        <v>585</v>
      </c>
      <c r="C97" s="89">
        <v>0</v>
      </c>
    </row>
    <row r="98" spans="1:3" ht="17.25">
      <c r="A98" s="32"/>
      <c r="B98" s="33" t="s">
        <v>444</v>
      </c>
      <c r="C98" s="34">
        <v>91527220</v>
      </c>
    </row>
    <row r="99" spans="1:3" ht="14.25">
      <c r="A99" s="115">
        <v>19</v>
      </c>
      <c r="B99" s="69" t="s">
        <v>586</v>
      </c>
      <c r="C99" s="66" t="s">
        <v>788</v>
      </c>
    </row>
    <row r="100" spans="1:3" ht="13.5">
      <c r="A100" s="125" t="s">
        <v>123</v>
      </c>
      <c r="B100" s="240" t="s">
        <v>564</v>
      </c>
      <c r="C100" s="89"/>
    </row>
    <row r="101" spans="1:3" ht="17.25">
      <c r="A101" s="31" t="s">
        <v>139</v>
      </c>
      <c r="B101" s="4" t="s">
        <v>120</v>
      </c>
      <c r="C101" s="89">
        <v>0</v>
      </c>
    </row>
    <row r="102" spans="1:3" ht="17.25">
      <c r="A102" s="31" t="s">
        <v>139</v>
      </c>
      <c r="B102" s="4" t="s">
        <v>384</v>
      </c>
      <c r="C102" s="89">
        <v>186242872</v>
      </c>
    </row>
    <row r="103" spans="1:3" ht="17.25">
      <c r="A103" s="31" t="s">
        <v>139</v>
      </c>
      <c r="B103" s="4" t="s">
        <v>428</v>
      </c>
      <c r="C103" s="89">
        <v>86514600</v>
      </c>
    </row>
    <row r="104" spans="1:3" ht="17.25">
      <c r="A104" s="31"/>
      <c r="B104" s="4" t="s">
        <v>188</v>
      </c>
      <c r="C104" s="89">
        <v>17259012</v>
      </c>
    </row>
    <row r="105" spans="1:3" ht="17.25">
      <c r="A105" s="248" t="s">
        <v>139</v>
      </c>
      <c r="B105" s="4" t="s">
        <v>238</v>
      </c>
      <c r="C105" s="89">
        <v>14954448</v>
      </c>
    </row>
    <row r="106" spans="1:3" ht="17.25">
      <c r="A106" s="31" t="s">
        <v>139</v>
      </c>
      <c r="B106" s="14" t="s">
        <v>121</v>
      </c>
      <c r="C106" s="89">
        <v>0</v>
      </c>
    </row>
    <row r="107" spans="1:3" ht="17.25">
      <c r="A107" s="31" t="s">
        <v>139</v>
      </c>
      <c r="B107" s="14" t="s">
        <v>122</v>
      </c>
      <c r="C107" s="89">
        <v>0</v>
      </c>
    </row>
    <row r="108" spans="1:3" ht="17.25">
      <c r="A108" s="31" t="s">
        <v>139</v>
      </c>
      <c r="B108" s="14" t="s">
        <v>427</v>
      </c>
      <c r="C108" s="89">
        <v>1148792997</v>
      </c>
    </row>
    <row r="109" spans="1:3" ht="17.25">
      <c r="A109" s="31"/>
      <c r="B109" s="21" t="s">
        <v>444</v>
      </c>
      <c r="C109" s="22">
        <v>1453763929</v>
      </c>
    </row>
    <row r="110" spans="1:3" ht="13.5">
      <c r="A110" s="125" t="s">
        <v>125</v>
      </c>
      <c r="B110" s="240" t="s">
        <v>568</v>
      </c>
      <c r="C110" s="246"/>
    </row>
    <row r="111" spans="1:3" ht="17.25">
      <c r="A111" s="31" t="s">
        <v>139</v>
      </c>
      <c r="B111" s="14" t="s">
        <v>587</v>
      </c>
      <c r="C111" s="89">
        <v>240240000</v>
      </c>
    </row>
    <row r="112" spans="1:3" ht="17.25">
      <c r="A112" s="31" t="s">
        <v>139</v>
      </c>
      <c r="B112" s="14" t="s">
        <v>427</v>
      </c>
      <c r="C112" s="89">
        <v>290377518</v>
      </c>
    </row>
    <row r="113" spans="1:3" ht="17.25">
      <c r="A113" s="61"/>
      <c r="B113" s="21" t="s">
        <v>444</v>
      </c>
      <c r="C113" s="22">
        <v>530617518</v>
      </c>
    </row>
    <row r="114" spans="1:3" ht="17.25">
      <c r="A114" s="61" t="s">
        <v>309</v>
      </c>
      <c r="B114" s="14" t="s">
        <v>588</v>
      </c>
      <c r="C114" s="90"/>
    </row>
    <row r="115" spans="1:3" ht="17.25">
      <c r="A115" s="32"/>
      <c r="B115" s="33" t="s">
        <v>444</v>
      </c>
      <c r="C115" s="34">
        <v>0</v>
      </c>
    </row>
    <row r="116" spans="1:3" ht="14.25">
      <c r="A116" s="116">
        <v>20</v>
      </c>
      <c r="B116" s="249" t="s">
        <v>82</v>
      </c>
      <c r="C116" s="72"/>
    </row>
    <row r="117" spans="1:3" ht="14.25">
      <c r="A117" s="116">
        <v>21</v>
      </c>
      <c r="B117" s="249" t="s">
        <v>124</v>
      </c>
      <c r="C117" s="72"/>
    </row>
    <row r="118" spans="1:3" ht="14.25">
      <c r="A118" s="116">
        <v>22</v>
      </c>
      <c r="B118" s="249" t="s">
        <v>589</v>
      </c>
      <c r="C118" s="72"/>
    </row>
    <row r="119" spans="1:3" ht="14.25">
      <c r="A119" s="118">
        <v>23</v>
      </c>
      <c r="B119" s="50" t="s">
        <v>590</v>
      </c>
      <c r="C119" s="66"/>
    </row>
    <row r="120" spans="1:3" ht="13.5">
      <c r="A120" s="125" t="s">
        <v>123</v>
      </c>
      <c r="B120" s="240" t="s">
        <v>564</v>
      </c>
      <c r="C120" s="247"/>
    </row>
    <row r="121" spans="1:3" ht="17.25">
      <c r="A121" s="31" t="s">
        <v>139</v>
      </c>
      <c r="B121" s="4" t="s">
        <v>591</v>
      </c>
      <c r="C121" s="104"/>
    </row>
    <row r="122" spans="1:3" ht="17.25">
      <c r="A122" s="31" t="s">
        <v>139</v>
      </c>
      <c r="B122" s="4" t="s">
        <v>592</v>
      </c>
      <c r="C122" s="104"/>
    </row>
    <row r="123" spans="1:3" ht="17.25">
      <c r="A123" s="31" t="s">
        <v>139</v>
      </c>
      <c r="B123" s="4" t="s">
        <v>593</v>
      </c>
      <c r="C123" s="104"/>
    </row>
    <row r="124" spans="1:3" ht="15">
      <c r="A124" s="29"/>
      <c r="B124" s="21" t="s">
        <v>444</v>
      </c>
      <c r="C124" s="22">
        <v>0</v>
      </c>
    </row>
    <row r="125" spans="1:3" ht="13.5">
      <c r="A125" s="125" t="s">
        <v>123</v>
      </c>
      <c r="B125" s="240" t="s">
        <v>578</v>
      </c>
      <c r="C125" s="89"/>
    </row>
    <row r="126" spans="1:3" ht="14.25">
      <c r="A126" s="118">
        <v>24</v>
      </c>
      <c r="B126" s="47" t="s">
        <v>158</v>
      </c>
      <c r="C126" s="66" t="s">
        <v>788</v>
      </c>
    </row>
    <row r="127" spans="1:3" ht="15">
      <c r="A127" s="29" t="s">
        <v>123</v>
      </c>
      <c r="B127" s="2" t="s">
        <v>222</v>
      </c>
      <c r="C127" s="89"/>
    </row>
    <row r="128" spans="1:3" ht="17.25">
      <c r="A128" s="31" t="s">
        <v>139</v>
      </c>
      <c r="B128" s="2" t="s">
        <v>192</v>
      </c>
      <c r="C128" s="89"/>
    </row>
    <row r="129" spans="1:3" ht="17.25">
      <c r="A129" s="31"/>
      <c r="B129" s="4" t="s">
        <v>193</v>
      </c>
      <c r="C129" s="89"/>
    </row>
    <row r="130" spans="1:3" ht="17.25">
      <c r="A130" s="31" t="s">
        <v>139</v>
      </c>
      <c r="B130" s="4" t="s">
        <v>210</v>
      </c>
      <c r="C130" s="89"/>
    </row>
    <row r="131" spans="1:3" ht="17.25">
      <c r="A131" s="31" t="s">
        <v>139</v>
      </c>
      <c r="B131" s="4" t="s">
        <v>211</v>
      </c>
      <c r="C131" s="89"/>
    </row>
    <row r="132" spans="1:3" ht="17.25">
      <c r="A132" s="31" t="s">
        <v>139</v>
      </c>
      <c r="B132" s="4" t="s">
        <v>194</v>
      </c>
      <c r="C132" s="89">
        <v>326532504</v>
      </c>
    </row>
    <row r="133" spans="1:3" ht="17.25">
      <c r="A133" s="32"/>
      <c r="B133" s="3" t="s">
        <v>195</v>
      </c>
      <c r="C133" s="114"/>
    </row>
    <row r="134" spans="1:4" ht="15">
      <c r="A134" s="42"/>
      <c r="B134" s="43"/>
      <c r="C134" s="66" t="s">
        <v>788</v>
      </c>
      <c r="D134" s="10"/>
    </row>
    <row r="135" spans="1:4" ht="15">
      <c r="A135" s="29" t="s">
        <v>125</v>
      </c>
      <c r="B135" s="2" t="s">
        <v>78</v>
      </c>
      <c r="C135" s="89"/>
      <c r="D135" s="10"/>
    </row>
    <row r="136" spans="1:4" ht="17.25">
      <c r="A136" s="31" t="s">
        <v>139</v>
      </c>
      <c r="B136" s="4" t="s">
        <v>301</v>
      </c>
      <c r="C136" s="89"/>
      <c r="D136" s="10"/>
    </row>
    <row r="137" spans="1:4" ht="15">
      <c r="A137" s="29"/>
      <c r="B137" s="4" t="s">
        <v>196</v>
      </c>
      <c r="C137" s="89"/>
      <c r="D137" s="10"/>
    </row>
    <row r="138" spans="1:4" ht="17.25">
      <c r="A138" s="31" t="s">
        <v>139</v>
      </c>
      <c r="B138" s="4" t="s">
        <v>212</v>
      </c>
      <c r="C138" s="89"/>
      <c r="D138" s="10"/>
    </row>
    <row r="139" spans="1:3" ht="17.25">
      <c r="A139" s="31" t="s">
        <v>139</v>
      </c>
      <c r="B139" s="9" t="s">
        <v>302</v>
      </c>
      <c r="C139" s="114"/>
    </row>
    <row r="140" spans="1:3" ht="14.25">
      <c r="A140" s="118">
        <v>25</v>
      </c>
      <c r="B140" s="47" t="s">
        <v>303</v>
      </c>
      <c r="C140" s="66"/>
    </row>
    <row r="141" spans="1:3" ht="15">
      <c r="A141" s="21" t="s">
        <v>123</v>
      </c>
      <c r="B141" s="60" t="s">
        <v>594</v>
      </c>
      <c r="C141" s="89"/>
    </row>
    <row r="142" spans="1:3" ht="15">
      <c r="A142" s="21" t="s">
        <v>125</v>
      </c>
      <c r="B142" s="4" t="s">
        <v>304</v>
      </c>
      <c r="C142" s="89"/>
    </row>
    <row r="143" spans="1:3" ht="17.25">
      <c r="A143" s="61" t="s">
        <v>139</v>
      </c>
      <c r="B143" s="14" t="s">
        <v>305</v>
      </c>
      <c r="C143" s="89">
        <v>28396800000</v>
      </c>
    </row>
    <row r="144" spans="1:3" ht="17.25">
      <c r="A144" s="31" t="s">
        <v>139</v>
      </c>
      <c r="B144" s="4" t="s">
        <v>306</v>
      </c>
      <c r="C144" s="89">
        <v>27283200000</v>
      </c>
    </row>
    <row r="145" spans="1:3" ht="17.25">
      <c r="A145" s="31"/>
      <c r="B145" s="19" t="s">
        <v>444</v>
      </c>
      <c r="C145" s="22">
        <v>55680000000</v>
      </c>
    </row>
    <row r="146" spans="1:3" ht="17.25">
      <c r="A146" s="31"/>
      <c r="B146" s="13" t="s">
        <v>307</v>
      </c>
      <c r="C146" s="22"/>
    </row>
    <row r="147" spans="1:3" ht="17.25">
      <c r="A147" s="31"/>
      <c r="B147" s="13" t="s">
        <v>308</v>
      </c>
      <c r="C147" s="22"/>
    </row>
    <row r="148" spans="1:3" ht="15">
      <c r="A148" s="68" t="s">
        <v>309</v>
      </c>
      <c r="B148" s="85" t="s">
        <v>215</v>
      </c>
      <c r="C148" s="82" t="s">
        <v>789</v>
      </c>
    </row>
    <row r="149" spans="1:3" ht="17.25">
      <c r="A149" s="31" t="s">
        <v>139</v>
      </c>
      <c r="B149" s="4" t="s">
        <v>79</v>
      </c>
      <c r="C149" s="89"/>
    </row>
    <row r="150" spans="1:3" ht="15">
      <c r="A150" s="37" t="s">
        <v>138</v>
      </c>
      <c r="B150" s="4" t="s">
        <v>310</v>
      </c>
      <c r="C150" s="89">
        <v>55680000000</v>
      </c>
    </row>
    <row r="151" spans="1:3" ht="15">
      <c r="A151" s="37" t="s">
        <v>138</v>
      </c>
      <c r="B151" s="4" t="s">
        <v>595</v>
      </c>
      <c r="C151" s="89">
        <v>0</v>
      </c>
    </row>
    <row r="152" spans="1:3" ht="15">
      <c r="A152" s="37" t="s">
        <v>138</v>
      </c>
      <c r="B152" s="70" t="s">
        <v>596</v>
      </c>
      <c r="C152" s="89">
        <v>0</v>
      </c>
    </row>
    <row r="153" spans="1:3" ht="15">
      <c r="A153" s="37" t="s">
        <v>138</v>
      </c>
      <c r="B153" s="4" t="s">
        <v>597</v>
      </c>
      <c r="C153" s="89">
        <v>55680000000</v>
      </c>
    </row>
    <row r="154" spans="1:3" ht="17.25">
      <c r="A154" s="31" t="s">
        <v>139</v>
      </c>
      <c r="B154" s="13" t="s">
        <v>639</v>
      </c>
      <c r="C154" s="89">
        <v>2227200000</v>
      </c>
    </row>
    <row r="155" spans="1:3" ht="17.25">
      <c r="A155" s="31"/>
      <c r="B155" s="13" t="s">
        <v>216</v>
      </c>
      <c r="C155" s="89"/>
    </row>
    <row r="156" spans="1:3" ht="14.25">
      <c r="A156" s="124" t="s">
        <v>640</v>
      </c>
      <c r="B156" s="63" t="s">
        <v>709</v>
      </c>
      <c r="C156" s="89"/>
    </row>
    <row r="157" spans="1:3" ht="17.25">
      <c r="A157" s="31" t="s">
        <v>139</v>
      </c>
      <c r="B157" s="4" t="s">
        <v>646</v>
      </c>
      <c r="C157" s="309">
        <v>0.04</v>
      </c>
    </row>
    <row r="158" spans="1:3" ht="15">
      <c r="A158" s="37" t="s">
        <v>138</v>
      </c>
      <c r="B158" s="308" t="s">
        <v>647</v>
      </c>
      <c r="C158" s="89"/>
    </row>
    <row r="159" spans="1:3" ht="15">
      <c r="A159" s="37" t="s">
        <v>138</v>
      </c>
      <c r="B159" s="4" t="s">
        <v>648</v>
      </c>
      <c r="C159" s="89"/>
    </row>
    <row r="160" spans="1:3" ht="17.25">
      <c r="A160" s="31" t="s">
        <v>139</v>
      </c>
      <c r="B160" s="4" t="s">
        <v>649</v>
      </c>
      <c r="C160" s="89"/>
    </row>
    <row r="161" spans="1:3" ht="14.25">
      <c r="A161" s="19" t="s">
        <v>650</v>
      </c>
      <c r="B161" s="60" t="s">
        <v>651</v>
      </c>
      <c r="C161" s="66" t="s">
        <v>788</v>
      </c>
    </row>
    <row r="162" spans="1:3" ht="17.25">
      <c r="A162" s="31" t="s">
        <v>139</v>
      </c>
      <c r="B162" s="2" t="s">
        <v>446</v>
      </c>
      <c r="C162" s="89">
        <v>5568000</v>
      </c>
    </row>
    <row r="163" spans="1:3" ht="17.25">
      <c r="A163" s="31" t="s">
        <v>139</v>
      </c>
      <c r="B163" s="2" t="s">
        <v>447</v>
      </c>
      <c r="C163" s="89">
        <v>5568000</v>
      </c>
    </row>
    <row r="164" spans="1:3" ht="15">
      <c r="A164" s="37" t="s">
        <v>138</v>
      </c>
      <c r="B164" s="2" t="s">
        <v>448</v>
      </c>
      <c r="C164" s="89">
        <v>5568000</v>
      </c>
    </row>
    <row r="165" spans="1:3" ht="15">
      <c r="A165" s="37" t="s">
        <v>138</v>
      </c>
      <c r="B165" s="2" t="s">
        <v>451</v>
      </c>
      <c r="C165" s="89"/>
    </row>
    <row r="166" spans="1:3" ht="17.25">
      <c r="A166" s="31" t="s">
        <v>139</v>
      </c>
      <c r="B166" s="2" t="s">
        <v>452</v>
      </c>
      <c r="C166" s="89"/>
    </row>
    <row r="167" spans="1:3" ht="15">
      <c r="A167" s="37" t="s">
        <v>138</v>
      </c>
      <c r="B167" s="2" t="s">
        <v>448</v>
      </c>
      <c r="C167" s="89"/>
    </row>
    <row r="168" spans="1:3" ht="15">
      <c r="A168" s="37" t="s">
        <v>138</v>
      </c>
      <c r="B168" s="2" t="s">
        <v>451</v>
      </c>
      <c r="C168" s="89"/>
    </row>
    <row r="169" spans="1:3" ht="17.25">
      <c r="A169" s="31" t="s">
        <v>139</v>
      </c>
      <c r="B169" s="2" t="s">
        <v>453</v>
      </c>
      <c r="C169" s="89">
        <v>5568000</v>
      </c>
    </row>
    <row r="170" spans="1:3" ht="15">
      <c r="A170" s="37" t="s">
        <v>138</v>
      </c>
      <c r="B170" s="2" t="s">
        <v>448</v>
      </c>
      <c r="C170" s="89">
        <v>5568000</v>
      </c>
    </row>
    <row r="171" spans="1:3" ht="15">
      <c r="A171" s="37" t="s">
        <v>138</v>
      </c>
      <c r="B171" s="2" t="s">
        <v>451</v>
      </c>
      <c r="C171" s="22"/>
    </row>
    <row r="172" spans="1:3" ht="17.25">
      <c r="A172" s="32" t="s">
        <v>454</v>
      </c>
      <c r="B172" s="250" t="s">
        <v>698</v>
      </c>
      <c r="C172" s="114">
        <v>10000</v>
      </c>
    </row>
    <row r="173" spans="1:3" ht="14.25">
      <c r="A173" s="115">
        <v>29</v>
      </c>
      <c r="B173" s="69" t="s">
        <v>598</v>
      </c>
      <c r="C173" s="66" t="s">
        <v>788</v>
      </c>
    </row>
    <row r="174" spans="1:3" ht="17.25">
      <c r="A174" s="31" t="s">
        <v>139</v>
      </c>
      <c r="B174" s="4" t="s">
        <v>599</v>
      </c>
      <c r="C174" s="89">
        <v>0</v>
      </c>
    </row>
    <row r="175" spans="1:3" ht="17.25">
      <c r="A175" s="31" t="s">
        <v>139</v>
      </c>
      <c r="B175" s="4" t="s">
        <v>600</v>
      </c>
      <c r="C175" s="89">
        <v>5568000</v>
      </c>
    </row>
    <row r="176" spans="1:3" ht="17.25">
      <c r="A176" s="32"/>
      <c r="B176" s="36"/>
      <c r="C176" s="34"/>
    </row>
    <row r="177" spans="1:4" ht="17.25">
      <c r="A177" s="251"/>
      <c r="B177" s="252"/>
      <c r="C177" s="54"/>
      <c r="D177" s="54"/>
    </row>
    <row r="178" spans="1:4" ht="15">
      <c r="A178" s="236" t="s">
        <v>416</v>
      </c>
      <c r="B178" s="352" t="s">
        <v>701</v>
      </c>
      <c r="C178" s="352"/>
      <c r="D178" s="352"/>
    </row>
    <row r="179" spans="1:2" ht="15">
      <c r="A179" s="106"/>
      <c r="B179" s="253"/>
    </row>
    <row r="180" spans="1:4" ht="14.25">
      <c r="A180" s="115">
        <v>1</v>
      </c>
      <c r="B180" s="69" t="s">
        <v>414</v>
      </c>
      <c r="C180" s="66" t="s">
        <v>789</v>
      </c>
      <c r="D180" s="66" t="s">
        <v>790</v>
      </c>
    </row>
    <row r="181" spans="1:4" ht="17.25">
      <c r="A181" s="31" t="s">
        <v>139</v>
      </c>
      <c r="B181" s="35" t="s">
        <v>443</v>
      </c>
      <c r="C181" s="89">
        <v>34215389181</v>
      </c>
      <c r="D181" s="89">
        <v>41410687035</v>
      </c>
    </row>
    <row r="182" spans="1:4" ht="17.25">
      <c r="A182" s="31" t="s">
        <v>139</v>
      </c>
      <c r="B182" s="35" t="s">
        <v>417</v>
      </c>
      <c r="C182" s="89">
        <v>53245679186</v>
      </c>
      <c r="D182" s="89">
        <v>42071405201</v>
      </c>
    </row>
    <row r="183" spans="1:4" ht="17.25">
      <c r="A183" s="31" t="s">
        <v>139</v>
      </c>
      <c r="B183" s="35" t="s">
        <v>418</v>
      </c>
      <c r="C183" s="89"/>
      <c r="D183" s="89"/>
    </row>
    <row r="184" spans="1:4" ht="15">
      <c r="A184" s="37" t="s">
        <v>138</v>
      </c>
      <c r="B184" s="35" t="s">
        <v>419</v>
      </c>
      <c r="C184" s="89"/>
      <c r="D184" s="89"/>
    </row>
    <row r="185" spans="1:4" ht="17.25">
      <c r="A185" s="31"/>
      <c r="B185" s="35" t="s">
        <v>420</v>
      </c>
      <c r="C185" s="89"/>
      <c r="D185" s="90"/>
    </row>
    <row r="186" spans="1:4" ht="15">
      <c r="A186" s="37"/>
      <c r="B186" s="35" t="s">
        <v>421</v>
      </c>
      <c r="C186" s="89"/>
      <c r="D186" s="90"/>
    </row>
    <row r="187" spans="1:4" ht="17.25">
      <c r="A187" s="32"/>
      <c r="B187" s="40" t="s">
        <v>430</v>
      </c>
      <c r="C187" s="34">
        <v>87461068367</v>
      </c>
      <c r="D187" s="34">
        <v>83482092236</v>
      </c>
    </row>
    <row r="188" spans="1:4" ht="14.25">
      <c r="A188" s="19">
        <v>2</v>
      </c>
      <c r="B188" s="119" t="s">
        <v>413</v>
      </c>
      <c r="C188" s="66" t="s">
        <v>789</v>
      </c>
      <c r="D188" s="66" t="s">
        <v>790</v>
      </c>
    </row>
    <row r="189" spans="1:4" ht="15">
      <c r="A189" s="29"/>
      <c r="B189" s="45" t="s">
        <v>422</v>
      </c>
      <c r="C189" s="22"/>
      <c r="D189" s="22"/>
    </row>
    <row r="190" spans="1:4" ht="17.25">
      <c r="A190" s="31" t="s">
        <v>139</v>
      </c>
      <c r="B190" s="45" t="s">
        <v>423</v>
      </c>
      <c r="C190" s="22"/>
      <c r="D190" s="22"/>
    </row>
    <row r="191" spans="1:4" ht="17.25">
      <c r="A191" s="31" t="s">
        <v>139</v>
      </c>
      <c r="B191" s="45" t="s">
        <v>424</v>
      </c>
      <c r="C191" s="22"/>
      <c r="D191" s="22"/>
    </row>
    <row r="192" spans="1:4" ht="17.25">
      <c r="A192" s="31" t="s">
        <v>139</v>
      </c>
      <c r="B192" s="45" t="s">
        <v>601</v>
      </c>
      <c r="C192" s="22"/>
      <c r="D192" s="22"/>
    </row>
    <row r="193" spans="1:4" ht="17.25">
      <c r="A193" s="32"/>
      <c r="B193" s="40" t="s">
        <v>430</v>
      </c>
      <c r="C193" s="34">
        <v>0</v>
      </c>
      <c r="D193" s="34">
        <v>0</v>
      </c>
    </row>
    <row r="194" spans="1:4" ht="14.25">
      <c r="A194" s="115">
        <v>3</v>
      </c>
      <c r="B194" s="119" t="s">
        <v>433</v>
      </c>
      <c r="C194" s="66" t="s">
        <v>789</v>
      </c>
      <c r="D194" s="66" t="s">
        <v>790</v>
      </c>
    </row>
    <row r="195" spans="1:4" ht="17.25">
      <c r="A195" s="31" t="s">
        <v>139</v>
      </c>
      <c r="B195" s="45" t="s">
        <v>254</v>
      </c>
      <c r="C195" s="89">
        <v>32769751138</v>
      </c>
      <c r="D195" s="89">
        <v>40524035626</v>
      </c>
    </row>
    <row r="196" spans="1:4" ht="17.25">
      <c r="A196" s="31" t="s">
        <v>139</v>
      </c>
      <c r="B196" s="45" t="s">
        <v>255</v>
      </c>
      <c r="C196" s="89"/>
      <c r="D196" s="22"/>
    </row>
    <row r="197" spans="1:4" ht="17.25">
      <c r="A197" s="31" t="s">
        <v>139</v>
      </c>
      <c r="B197" s="45" t="s">
        <v>256</v>
      </c>
      <c r="C197" s="89">
        <v>46739499668</v>
      </c>
      <c r="D197" s="89">
        <v>36442792431</v>
      </c>
    </row>
    <row r="198" spans="1:4" ht="17.25">
      <c r="A198" s="31" t="s">
        <v>139</v>
      </c>
      <c r="B198" s="45" t="s">
        <v>279</v>
      </c>
      <c r="C198" s="22"/>
      <c r="D198" s="22"/>
    </row>
    <row r="199" spans="1:4" ht="17.25">
      <c r="A199" s="31" t="s">
        <v>139</v>
      </c>
      <c r="B199" s="45" t="s">
        <v>280</v>
      </c>
      <c r="C199" s="22"/>
      <c r="D199" s="22"/>
    </row>
    <row r="200" spans="1:4" ht="17.25">
      <c r="A200" s="31" t="s">
        <v>139</v>
      </c>
      <c r="B200" s="45" t="s">
        <v>281</v>
      </c>
      <c r="C200" s="22"/>
      <c r="D200" s="22"/>
    </row>
    <row r="201" spans="1:4" ht="17.25">
      <c r="A201" s="31" t="s">
        <v>139</v>
      </c>
      <c r="B201" s="45" t="s">
        <v>282</v>
      </c>
      <c r="C201" s="22"/>
      <c r="D201" s="22"/>
    </row>
    <row r="202" spans="1:4" ht="17.25">
      <c r="A202" s="31" t="s">
        <v>139</v>
      </c>
      <c r="B202" s="45" t="s">
        <v>412</v>
      </c>
      <c r="C202" s="22"/>
      <c r="D202" s="22"/>
    </row>
    <row r="203" spans="1:4" ht="15">
      <c r="A203" s="51"/>
      <c r="B203" s="46" t="s">
        <v>430</v>
      </c>
      <c r="C203" s="22">
        <v>79509250806</v>
      </c>
      <c r="D203" s="22">
        <v>76966828057</v>
      </c>
    </row>
    <row r="204" spans="1:4" ht="14.25">
      <c r="A204" s="115">
        <v>4</v>
      </c>
      <c r="B204" s="47" t="s">
        <v>294</v>
      </c>
      <c r="C204" s="66" t="s">
        <v>789</v>
      </c>
      <c r="D204" s="66" t="s">
        <v>790</v>
      </c>
    </row>
    <row r="205" spans="1:4" ht="17.25">
      <c r="A205" s="31" t="s">
        <v>139</v>
      </c>
      <c r="B205" s="4" t="s">
        <v>711</v>
      </c>
      <c r="C205" s="89">
        <v>13287012</v>
      </c>
      <c r="D205" s="126">
        <v>60492184</v>
      </c>
    </row>
    <row r="206" spans="1:4" ht="17.25">
      <c r="A206" s="31" t="s">
        <v>139</v>
      </c>
      <c r="B206" s="4" t="s">
        <v>602</v>
      </c>
      <c r="C206" s="89"/>
      <c r="D206" s="89"/>
    </row>
    <row r="207" spans="1:4" ht="17.25">
      <c r="A207" s="31" t="s">
        <v>139</v>
      </c>
      <c r="B207" s="4" t="s">
        <v>445</v>
      </c>
      <c r="C207" s="89"/>
      <c r="D207" s="89"/>
    </row>
    <row r="208" spans="1:4" ht="17.25">
      <c r="A208" s="31" t="s">
        <v>139</v>
      </c>
      <c r="B208" s="14" t="s">
        <v>603</v>
      </c>
      <c r="C208" s="89"/>
      <c r="D208" s="90"/>
    </row>
    <row r="209" spans="1:4" ht="17.25">
      <c r="A209" s="31" t="s">
        <v>139</v>
      </c>
      <c r="B209" s="14" t="s">
        <v>604</v>
      </c>
      <c r="C209" s="89"/>
      <c r="D209" s="90"/>
    </row>
    <row r="210" spans="1:4" ht="17.25">
      <c r="A210" s="31" t="s">
        <v>139</v>
      </c>
      <c r="B210" s="14" t="s">
        <v>685</v>
      </c>
      <c r="C210" s="89"/>
      <c r="D210" s="89"/>
    </row>
    <row r="211" spans="1:4" ht="17.25">
      <c r="A211" s="32"/>
      <c r="B211" s="46" t="s">
        <v>430</v>
      </c>
      <c r="C211" s="87">
        <v>13287012</v>
      </c>
      <c r="D211" s="87">
        <v>60492184</v>
      </c>
    </row>
    <row r="212" spans="1:4" ht="14.25">
      <c r="A212" s="115">
        <v>5</v>
      </c>
      <c r="B212" s="47" t="s">
        <v>429</v>
      </c>
      <c r="C212" s="66" t="s">
        <v>789</v>
      </c>
      <c r="D212" s="66" t="s">
        <v>790</v>
      </c>
    </row>
    <row r="213" spans="1:4" ht="17.25">
      <c r="A213" s="31" t="s">
        <v>139</v>
      </c>
      <c r="B213" s="4" t="s">
        <v>415</v>
      </c>
      <c r="C213" s="89"/>
      <c r="D213" s="126">
        <v>9044444</v>
      </c>
    </row>
    <row r="214" spans="1:4" ht="17.25">
      <c r="A214" s="31" t="s">
        <v>139</v>
      </c>
      <c r="B214" s="4" t="s">
        <v>686</v>
      </c>
      <c r="C214" s="89"/>
      <c r="D214" s="89"/>
    </row>
    <row r="215" spans="1:4" ht="17.25">
      <c r="A215" s="31" t="s">
        <v>139</v>
      </c>
      <c r="B215" s="4" t="s">
        <v>687</v>
      </c>
      <c r="C215" s="89"/>
      <c r="D215" s="126"/>
    </row>
    <row r="216" spans="1:4" ht="17.25">
      <c r="A216" s="31" t="s">
        <v>139</v>
      </c>
      <c r="B216" s="4" t="s">
        <v>688</v>
      </c>
      <c r="C216" s="89"/>
      <c r="D216" s="22"/>
    </row>
    <row r="217" spans="1:4" ht="17.25">
      <c r="A217" s="31" t="s">
        <v>139</v>
      </c>
      <c r="B217" s="14" t="s">
        <v>689</v>
      </c>
      <c r="C217" s="89"/>
      <c r="D217" s="64"/>
    </row>
    <row r="218" spans="1:4" ht="17.25">
      <c r="A218" s="31" t="s">
        <v>139</v>
      </c>
      <c r="B218" s="14" t="s">
        <v>690</v>
      </c>
      <c r="C218" s="89"/>
      <c r="D218" s="64"/>
    </row>
    <row r="219" spans="1:4" ht="17.25">
      <c r="A219" s="31" t="s">
        <v>139</v>
      </c>
      <c r="B219" s="14" t="s">
        <v>691</v>
      </c>
      <c r="C219" s="89"/>
      <c r="D219" s="126"/>
    </row>
    <row r="220" spans="1:4" ht="17.25">
      <c r="A220" s="31" t="s">
        <v>139</v>
      </c>
      <c r="B220" s="14" t="s">
        <v>692</v>
      </c>
      <c r="C220" s="89"/>
      <c r="D220" s="90"/>
    </row>
    <row r="221" spans="1:4" ht="17.25">
      <c r="A221" s="32"/>
      <c r="B221" s="48" t="s">
        <v>444</v>
      </c>
      <c r="C221" s="34">
        <v>0</v>
      </c>
      <c r="D221" s="34">
        <v>9044444</v>
      </c>
    </row>
    <row r="222" spans="1:4" ht="14.25">
      <c r="A222" s="115">
        <v>6</v>
      </c>
      <c r="B222" s="47" t="s">
        <v>605</v>
      </c>
      <c r="C222" s="66" t="s">
        <v>789</v>
      </c>
      <c r="D222" s="66" t="s">
        <v>790</v>
      </c>
    </row>
    <row r="223" spans="1:4" ht="17.25">
      <c r="A223" s="31" t="s">
        <v>139</v>
      </c>
      <c r="B223" s="4" t="s">
        <v>606</v>
      </c>
      <c r="C223" s="89">
        <v>5436363636</v>
      </c>
      <c r="D223" s="126">
        <v>227272727</v>
      </c>
    </row>
    <row r="224" spans="1:4" ht="17.25">
      <c r="A224" s="31" t="s">
        <v>139</v>
      </c>
      <c r="B224" s="4" t="s">
        <v>607</v>
      </c>
      <c r="C224" s="89"/>
      <c r="D224" s="89"/>
    </row>
    <row r="225" spans="1:4" ht="17.25">
      <c r="A225" s="31" t="s">
        <v>139</v>
      </c>
      <c r="B225" s="4" t="s">
        <v>608</v>
      </c>
      <c r="C225" s="89"/>
      <c r="D225" s="126"/>
    </row>
    <row r="226" spans="1:4" ht="17.25">
      <c r="A226" s="31" t="s">
        <v>139</v>
      </c>
      <c r="B226" s="4" t="s">
        <v>609</v>
      </c>
      <c r="C226" s="89"/>
      <c r="D226" s="22"/>
    </row>
    <row r="227" spans="1:5" ht="17.25">
      <c r="A227" s="31" t="s">
        <v>139</v>
      </c>
      <c r="B227" s="14" t="s">
        <v>567</v>
      </c>
      <c r="C227" s="89"/>
      <c r="D227" s="126">
        <v>48648455</v>
      </c>
      <c r="E227" s="10"/>
    </row>
    <row r="228" spans="1:4" ht="17.25">
      <c r="A228" s="32"/>
      <c r="B228" s="48" t="s">
        <v>444</v>
      </c>
      <c r="C228" s="34">
        <f>SUM(C223:C227)</f>
        <v>5436363636</v>
      </c>
      <c r="D228" s="34">
        <f>SUM(D223:D227)</f>
        <v>275921182</v>
      </c>
    </row>
    <row r="229" spans="1:4" ht="14.25">
      <c r="A229" s="115">
        <v>7</v>
      </c>
      <c r="B229" s="47" t="s">
        <v>610</v>
      </c>
      <c r="C229" s="66" t="s">
        <v>789</v>
      </c>
      <c r="D229" s="66" t="s">
        <v>790</v>
      </c>
    </row>
    <row r="230" spans="1:4" ht="17.25">
      <c r="A230" s="31" t="s">
        <v>139</v>
      </c>
      <c r="B230" s="4" t="s">
        <v>611</v>
      </c>
      <c r="C230" s="89">
        <v>6168005579</v>
      </c>
      <c r="D230" s="126">
        <v>137712045</v>
      </c>
    </row>
    <row r="231" spans="1:4" ht="17.25">
      <c r="A231" s="31" t="s">
        <v>139</v>
      </c>
      <c r="B231" s="4" t="s">
        <v>612</v>
      </c>
      <c r="C231" s="89">
        <v>0</v>
      </c>
      <c r="D231" s="89"/>
    </row>
    <row r="232" spans="1:4" ht="17.25">
      <c r="A232" s="31" t="s">
        <v>139</v>
      </c>
      <c r="B232" s="4" t="s">
        <v>613</v>
      </c>
      <c r="C232" s="89">
        <v>2500000</v>
      </c>
      <c r="D232" s="126"/>
    </row>
    <row r="233" spans="1:4" ht="17.25">
      <c r="A233" s="31" t="s">
        <v>139</v>
      </c>
      <c r="B233" s="4" t="s">
        <v>567</v>
      </c>
      <c r="C233" s="89">
        <v>401492679</v>
      </c>
      <c r="D233" s="89"/>
    </row>
    <row r="234" spans="1:4" ht="17.25">
      <c r="A234" s="32"/>
      <c r="B234" s="48" t="s">
        <v>444</v>
      </c>
      <c r="C234" s="34">
        <f>SUM(C230:C233)</f>
        <v>6571998258</v>
      </c>
      <c r="D234" s="34">
        <f>SUM(D230:D233)</f>
        <v>137712045</v>
      </c>
    </row>
    <row r="235" spans="1:4" ht="14.25">
      <c r="A235" s="115">
        <v>8</v>
      </c>
      <c r="B235" s="69" t="s">
        <v>614</v>
      </c>
      <c r="C235" s="66" t="s">
        <v>789</v>
      </c>
      <c r="D235" s="66" t="s">
        <v>790</v>
      </c>
    </row>
    <row r="236" spans="1:4" ht="18">
      <c r="A236" s="254" t="s">
        <v>123</v>
      </c>
      <c r="B236" s="60" t="s">
        <v>615</v>
      </c>
      <c r="C236" s="22">
        <v>3381575109</v>
      </c>
      <c r="D236" s="22">
        <v>2684066916</v>
      </c>
    </row>
    <row r="237" spans="1:4" ht="17.25">
      <c r="A237" s="31"/>
      <c r="B237" s="4" t="s">
        <v>616</v>
      </c>
      <c r="C237" s="89"/>
      <c r="D237" s="89"/>
    </row>
    <row r="238" spans="1:4" ht="17.25">
      <c r="A238" s="61"/>
      <c r="B238" s="255" t="s">
        <v>617</v>
      </c>
      <c r="C238" s="239">
        <f>766760432+627318529</f>
        <v>1394078961</v>
      </c>
      <c r="D238" s="239">
        <f>800496636+525263368</f>
        <v>1325760004</v>
      </c>
    </row>
    <row r="239" spans="1:4" ht="17.25">
      <c r="A239" s="61"/>
      <c r="B239" s="255" t="s">
        <v>161</v>
      </c>
      <c r="C239" s="239">
        <v>157488877</v>
      </c>
      <c r="D239" s="239">
        <v>188702828</v>
      </c>
    </row>
    <row r="240" spans="1:4" ht="17.25">
      <c r="A240" s="61"/>
      <c r="B240" s="255" t="s">
        <v>618</v>
      </c>
      <c r="C240" s="239">
        <f>210190904+209441100</f>
        <v>419632004</v>
      </c>
      <c r="D240" s="239">
        <f>225362433+34633112</f>
        <v>259995545</v>
      </c>
    </row>
    <row r="241" spans="1:4" ht="17.25">
      <c r="A241" s="61"/>
      <c r="B241" s="255" t="s">
        <v>619</v>
      </c>
      <c r="C241" s="239">
        <f>324616373+95543000</f>
        <v>420159373</v>
      </c>
      <c r="D241" s="239">
        <f>155544961+65957000</f>
        <v>221501961</v>
      </c>
    </row>
    <row r="242" spans="1:4" ht="18">
      <c r="A242" s="254" t="s">
        <v>125</v>
      </c>
      <c r="B242" s="60" t="s">
        <v>620</v>
      </c>
      <c r="C242" s="22">
        <v>809587315</v>
      </c>
      <c r="D242" s="22">
        <v>835217664</v>
      </c>
    </row>
    <row r="243" spans="1:4" ht="17.25">
      <c r="A243" s="31"/>
      <c r="B243" s="4" t="s">
        <v>616</v>
      </c>
      <c r="C243" s="89"/>
      <c r="D243" s="89"/>
    </row>
    <row r="244" spans="1:4" ht="17.25">
      <c r="A244" s="61"/>
      <c r="B244" s="14" t="s">
        <v>617</v>
      </c>
      <c r="C244" s="38">
        <v>224034656</v>
      </c>
      <c r="D244" s="239">
        <v>377330989</v>
      </c>
    </row>
    <row r="245" spans="1:4" ht="17.25">
      <c r="A245" s="32"/>
      <c r="B245" s="3" t="s">
        <v>161</v>
      </c>
      <c r="C245" s="38">
        <v>101665172</v>
      </c>
      <c r="D245" s="65">
        <v>121940624</v>
      </c>
    </row>
    <row r="246" spans="1:4" ht="14.25">
      <c r="A246" s="115">
        <v>9</v>
      </c>
      <c r="B246" s="69" t="s">
        <v>289</v>
      </c>
      <c r="C246" s="66" t="s">
        <v>789</v>
      </c>
      <c r="D246" s="66" t="s">
        <v>790</v>
      </c>
    </row>
    <row r="247" spans="1:4" ht="17.25">
      <c r="A247" s="31" t="s">
        <v>139</v>
      </c>
      <c r="B247" s="4" t="s">
        <v>290</v>
      </c>
      <c r="C247" s="89">
        <v>22327524766</v>
      </c>
      <c r="D247" s="89">
        <v>22008663762</v>
      </c>
    </row>
    <row r="248" spans="1:4" ht="17.25">
      <c r="A248" s="31"/>
      <c r="B248" s="4" t="s">
        <v>225</v>
      </c>
      <c r="C248" s="89">
        <v>176055409</v>
      </c>
      <c r="D248" s="89">
        <v>286810443</v>
      </c>
    </row>
    <row r="249" spans="1:4" ht="17.25">
      <c r="A249" s="31" t="s">
        <v>139</v>
      </c>
      <c r="B249" s="4" t="s">
        <v>300</v>
      </c>
      <c r="C249" s="89">
        <v>9776629165</v>
      </c>
      <c r="D249" s="89">
        <v>6008974735</v>
      </c>
    </row>
    <row r="250" spans="1:4" ht="17.25">
      <c r="A250" s="31" t="s">
        <v>139</v>
      </c>
      <c r="B250" s="4" t="s">
        <v>291</v>
      </c>
      <c r="C250" s="89">
        <v>1746420458</v>
      </c>
      <c r="D250" s="89">
        <v>1794430457</v>
      </c>
    </row>
    <row r="251" spans="1:4" ht="17.25">
      <c r="A251" s="31" t="s">
        <v>139</v>
      </c>
      <c r="B251" s="4" t="s">
        <v>434</v>
      </c>
      <c r="C251" s="89">
        <v>4784849499</v>
      </c>
      <c r="D251" s="89">
        <v>1848147916</v>
      </c>
    </row>
    <row r="252" spans="1:4" ht="17.25">
      <c r="A252" s="31" t="s">
        <v>139</v>
      </c>
      <c r="B252" s="4" t="s">
        <v>292</v>
      </c>
      <c r="C252" s="89">
        <v>6550573003</v>
      </c>
      <c r="D252" s="89">
        <v>10000813467</v>
      </c>
    </row>
    <row r="253" spans="1:4" ht="17.25">
      <c r="A253" s="32"/>
      <c r="B253" s="33" t="s">
        <v>444</v>
      </c>
      <c r="C253" s="34">
        <v>45362052300</v>
      </c>
      <c r="D253" s="34">
        <v>41947840780</v>
      </c>
    </row>
    <row r="254" spans="1:4" ht="14.25">
      <c r="A254" s="115">
        <v>10</v>
      </c>
      <c r="B254" s="69" t="s">
        <v>693</v>
      </c>
      <c r="C254" s="66" t="s">
        <v>789</v>
      </c>
      <c r="D254" s="66" t="s">
        <v>790</v>
      </c>
    </row>
    <row r="255" spans="1:4" ht="17.25">
      <c r="A255" s="31" t="s">
        <v>139</v>
      </c>
      <c r="B255" s="4" t="s">
        <v>621</v>
      </c>
      <c r="C255" s="89">
        <v>606304468</v>
      </c>
      <c r="D255" s="89">
        <v>62663780</v>
      </c>
    </row>
    <row r="256" spans="1:4" ht="17.25">
      <c r="A256" s="31" t="s">
        <v>139</v>
      </c>
      <c r="B256" s="4" t="s">
        <v>694</v>
      </c>
      <c r="C256" s="89"/>
      <c r="D256" s="89"/>
    </row>
    <row r="257" spans="1:4" ht="17.25">
      <c r="A257" s="61"/>
      <c r="B257" s="14" t="s">
        <v>695</v>
      </c>
      <c r="C257" s="89"/>
      <c r="D257" s="90"/>
    </row>
    <row r="258" spans="1:4" ht="17.25">
      <c r="A258" s="32" t="s">
        <v>139</v>
      </c>
      <c r="B258" s="3" t="s">
        <v>696</v>
      </c>
      <c r="C258" s="64">
        <f>SUM(C255:C257)</f>
        <v>606304468</v>
      </c>
      <c r="D258" s="64">
        <f>SUM(D255:D257)</f>
        <v>62663780</v>
      </c>
    </row>
    <row r="259" spans="1:4" ht="14.25">
      <c r="A259" s="115">
        <v>11</v>
      </c>
      <c r="B259" s="69" t="s">
        <v>697</v>
      </c>
      <c r="C259" s="66" t="s">
        <v>789</v>
      </c>
      <c r="D259" s="66" t="s">
        <v>790</v>
      </c>
    </row>
    <row r="260" spans="1:4" ht="17.25">
      <c r="A260" s="31" t="s">
        <v>139</v>
      </c>
      <c r="B260" s="4" t="s">
        <v>699</v>
      </c>
      <c r="C260" s="89"/>
      <c r="D260" s="89"/>
    </row>
    <row r="261" spans="1:4" ht="15">
      <c r="A261" s="37"/>
      <c r="B261" s="4" t="s">
        <v>196</v>
      </c>
      <c r="C261" s="89"/>
      <c r="D261" s="89"/>
    </row>
    <row r="262" spans="1:4" ht="17.25">
      <c r="A262" s="31" t="s">
        <v>139</v>
      </c>
      <c r="B262" s="4" t="s">
        <v>703</v>
      </c>
      <c r="C262" s="89"/>
      <c r="D262" s="89"/>
    </row>
    <row r="263" spans="1:4" ht="15">
      <c r="A263" s="37"/>
      <c r="B263" s="4" t="s">
        <v>704</v>
      </c>
      <c r="C263" s="89"/>
      <c r="D263" s="89"/>
    </row>
    <row r="264" spans="1:4" ht="17.25">
      <c r="A264" s="31" t="s">
        <v>139</v>
      </c>
      <c r="B264" s="4" t="s">
        <v>283</v>
      </c>
      <c r="C264" s="89"/>
      <c r="D264" s="38"/>
    </row>
    <row r="265" spans="1:4" ht="17.25">
      <c r="A265" s="31"/>
      <c r="B265" s="11" t="s">
        <v>193</v>
      </c>
      <c r="C265" s="89"/>
      <c r="D265" s="41"/>
    </row>
    <row r="266" spans="1:4" ht="17.25">
      <c r="A266" s="31" t="s">
        <v>139</v>
      </c>
      <c r="B266" s="11" t="s">
        <v>284</v>
      </c>
      <c r="C266" s="89"/>
      <c r="D266" s="41"/>
    </row>
    <row r="267" spans="1:4" ht="17.25">
      <c r="A267" s="31"/>
      <c r="B267" s="11" t="s">
        <v>285</v>
      </c>
      <c r="C267" s="89"/>
      <c r="D267" s="41"/>
    </row>
    <row r="268" spans="1:4" ht="17.25">
      <c r="A268" s="31" t="s">
        <v>139</v>
      </c>
      <c r="B268" s="11" t="s">
        <v>286</v>
      </c>
      <c r="C268" s="89"/>
      <c r="D268" s="41"/>
    </row>
    <row r="269" spans="1:4" ht="15">
      <c r="A269" s="37"/>
      <c r="B269" s="39" t="s">
        <v>287</v>
      </c>
      <c r="C269" s="89"/>
      <c r="D269" s="26"/>
    </row>
    <row r="270" spans="1:4" ht="17.25">
      <c r="A270" s="31" t="s">
        <v>139</v>
      </c>
      <c r="B270" s="4" t="s">
        <v>288</v>
      </c>
      <c r="C270" s="89">
        <v>16356969</v>
      </c>
      <c r="D270" s="89">
        <v>0</v>
      </c>
    </row>
    <row r="271" spans="1:4" ht="17.25">
      <c r="A271" s="32" t="s">
        <v>139</v>
      </c>
      <c r="B271" s="3" t="s">
        <v>246</v>
      </c>
      <c r="C271" s="65"/>
      <c r="D271" s="65"/>
    </row>
    <row r="272" spans="1:4" ht="17.25">
      <c r="A272" s="251"/>
      <c r="B272" s="86"/>
      <c r="C272" s="54"/>
      <c r="D272" s="54"/>
    </row>
    <row r="273" spans="1:4" ht="15">
      <c r="A273" s="236" t="s">
        <v>293</v>
      </c>
      <c r="B273" s="352" t="s">
        <v>622</v>
      </c>
      <c r="C273" s="352"/>
      <c r="D273" s="352"/>
    </row>
    <row r="274" spans="1:4" ht="17.25">
      <c r="A274" s="30"/>
      <c r="B274" t="s">
        <v>229</v>
      </c>
      <c r="C274" s="307"/>
      <c r="D274" s="307"/>
    </row>
    <row r="275" spans="1:4" ht="17.25">
      <c r="A275" s="30"/>
      <c r="B275" s="242" t="s">
        <v>763</v>
      </c>
      <c r="C275" s="307"/>
      <c r="D275" s="307"/>
    </row>
    <row r="276" spans="1:4" ht="17.25">
      <c r="A276" s="251"/>
      <c r="B276" s="84"/>
      <c r="C276" s="186"/>
      <c r="D276" s="186"/>
    </row>
    <row r="277" spans="1:4" ht="15">
      <c r="A277" s="236" t="s">
        <v>311</v>
      </c>
      <c r="B277" s="352" t="s">
        <v>312</v>
      </c>
      <c r="C277" s="352"/>
      <c r="D277" s="352"/>
    </row>
    <row r="278" spans="1:4" ht="17.25">
      <c r="A278" s="30"/>
      <c r="C278" s="307"/>
      <c r="D278" s="307"/>
    </row>
    <row r="279" spans="1:4" ht="15">
      <c r="A279" s="62"/>
      <c r="B279" s="49"/>
      <c r="C279" s="66" t="s">
        <v>789</v>
      </c>
      <c r="D279" s="66" t="s">
        <v>790</v>
      </c>
    </row>
    <row r="280" spans="1:4" ht="15">
      <c r="A280" s="29">
        <v>1</v>
      </c>
      <c r="B280" s="4" t="s">
        <v>313</v>
      </c>
      <c r="C280" s="22"/>
      <c r="D280" s="22"/>
    </row>
    <row r="281" spans="1:4" ht="15">
      <c r="A281" s="29">
        <v>2</v>
      </c>
      <c r="B281" s="4" t="s">
        <v>314</v>
      </c>
      <c r="C281" s="22"/>
      <c r="D281" s="22"/>
    </row>
    <row r="282" spans="1:4" ht="15">
      <c r="A282" s="29">
        <v>3</v>
      </c>
      <c r="B282" s="4" t="s">
        <v>623</v>
      </c>
      <c r="C282" s="22"/>
      <c r="D282" s="22"/>
    </row>
    <row r="283" spans="1:4" ht="15">
      <c r="A283" s="29">
        <v>4</v>
      </c>
      <c r="B283" s="4" t="s">
        <v>662</v>
      </c>
      <c r="C283" s="22"/>
      <c r="D283" s="22"/>
    </row>
    <row r="284" spans="1:4" ht="15">
      <c r="A284" s="29"/>
      <c r="B284" s="4" t="s">
        <v>663</v>
      </c>
      <c r="C284" s="89"/>
      <c r="D284" s="89"/>
    </row>
    <row r="285" spans="1:4" ht="15">
      <c r="A285" s="29"/>
      <c r="B285" s="4" t="s">
        <v>664</v>
      </c>
      <c r="C285" s="22"/>
      <c r="D285" s="22"/>
    </row>
    <row r="286" spans="1:4" ht="15">
      <c r="A286" s="29">
        <v>5</v>
      </c>
      <c r="B286" s="4" t="s">
        <v>706</v>
      </c>
      <c r="C286" s="22"/>
      <c r="D286" s="22"/>
    </row>
    <row r="287" spans="1:4" ht="15">
      <c r="A287" s="29"/>
      <c r="B287" s="4" t="s">
        <v>707</v>
      </c>
      <c r="C287" s="22"/>
      <c r="D287" s="22"/>
    </row>
    <row r="288" spans="1:4" ht="15">
      <c r="A288" s="29">
        <v>6</v>
      </c>
      <c r="B288" s="4" t="s">
        <v>708</v>
      </c>
      <c r="C288" s="22"/>
      <c r="D288" s="22"/>
    </row>
    <row r="289" spans="1:4" ht="15">
      <c r="A289" s="51">
        <v>7</v>
      </c>
      <c r="B289" s="3" t="s">
        <v>312</v>
      </c>
      <c r="C289" s="34"/>
      <c r="D289" s="34"/>
    </row>
    <row r="290" spans="1:4" ht="17.25">
      <c r="A290" s="30"/>
      <c r="B290" s="354" t="s">
        <v>764</v>
      </c>
      <c r="C290" s="354"/>
      <c r="D290" s="354"/>
    </row>
    <row r="291" spans="1:4" ht="17.25">
      <c r="A291" s="324" t="s">
        <v>624</v>
      </c>
      <c r="B291" s="324"/>
      <c r="C291" s="324"/>
      <c r="D291" s="324"/>
    </row>
    <row r="297" spans="1:4" ht="17.25">
      <c r="A297" s="306"/>
      <c r="B297" s="306" t="s">
        <v>625</v>
      </c>
      <c r="C297" s="351" t="s">
        <v>135</v>
      </c>
      <c r="D297" s="351"/>
    </row>
    <row r="298" ht="17.25">
      <c r="B298" s="5"/>
    </row>
    <row r="299" ht="17.25">
      <c r="B299" s="5"/>
    </row>
  </sheetData>
  <sheetProtection/>
  <mergeCells count="8">
    <mergeCell ref="A291:D291"/>
    <mergeCell ref="C297:D297"/>
    <mergeCell ref="B4:D4"/>
    <mergeCell ref="B5:C5"/>
    <mergeCell ref="B178:D178"/>
    <mergeCell ref="B273:D273"/>
    <mergeCell ref="B277:D277"/>
    <mergeCell ref="B290:D290"/>
  </mergeCells>
  <printOptions/>
  <pageMargins left="0.6692913385826772" right="0.2362204724409449" top="0.5118110236220472" bottom="0.5905511811023623" header="0.2362204724409449" footer="0.43307086614173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D1" sqref="A1:E19"/>
    </sheetView>
  </sheetViews>
  <sheetFormatPr defaultColWidth="8.796875" defaultRowHeight="14.25"/>
  <cols>
    <col min="1" max="1" width="26.796875" style="0" customWidth="1"/>
    <col min="2" max="2" width="13.09765625" style="0" customWidth="1"/>
    <col min="3" max="3" width="13.19921875" style="0" customWidth="1"/>
    <col min="4" max="4" width="13.69921875" style="0" customWidth="1"/>
    <col min="5" max="5" width="14.19921875" style="0" customWidth="1"/>
  </cols>
  <sheetData>
    <row r="1" ht="30.75" customHeight="1"/>
    <row r="2" ht="27.75" customHeight="1"/>
    <row r="4" spans="1:5" ht="19.5" customHeight="1">
      <c r="A4" s="358" t="s">
        <v>511</v>
      </c>
      <c r="B4" s="358"/>
      <c r="C4" s="358"/>
      <c r="D4" s="358"/>
      <c r="E4" s="358"/>
    </row>
    <row r="5" spans="1:5" ht="19.5" customHeight="1">
      <c r="A5" s="324" t="s">
        <v>787</v>
      </c>
      <c r="B5" s="324"/>
      <c r="C5" s="324"/>
      <c r="D5" s="324"/>
      <c r="E5" s="324"/>
    </row>
    <row r="6" ht="19.5" customHeight="1">
      <c r="D6" s="194" t="s">
        <v>545</v>
      </c>
    </row>
    <row r="7" spans="1:5" ht="19.5" customHeight="1">
      <c r="A7" s="355" t="s">
        <v>626</v>
      </c>
      <c r="B7" s="357" t="s">
        <v>702</v>
      </c>
      <c r="C7" s="357"/>
      <c r="D7" s="357" t="s">
        <v>786</v>
      </c>
      <c r="E7" s="357"/>
    </row>
    <row r="8" spans="1:5" ht="19.5" customHeight="1">
      <c r="A8" s="356"/>
      <c r="B8" s="195" t="s">
        <v>627</v>
      </c>
      <c r="C8" s="195" t="s">
        <v>510</v>
      </c>
      <c r="D8" s="195" t="s">
        <v>627</v>
      </c>
      <c r="E8" s="195" t="s">
        <v>510</v>
      </c>
    </row>
    <row r="9" spans="1:5" ht="19.5" customHeight="1">
      <c r="A9" s="196"/>
      <c r="B9" s="196"/>
      <c r="C9" s="196"/>
      <c r="D9" s="196"/>
      <c r="E9" s="196"/>
    </row>
    <row r="10" spans="1:5" ht="19.5" customHeight="1">
      <c r="A10" s="60" t="s">
        <v>512</v>
      </c>
      <c r="B10" s="22">
        <f>SUM(B11:B13)</f>
        <v>2059940605</v>
      </c>
      <c r="C10" s="22">
        <f>SUM(C11:C13)</f>
        <v>108238504</v>
      </c>
      <c r="D10" s="22">
        <f>SUM(D11:D13)</f>
        <v>3085795335</v>
      </c>
      <c r="E10" s="22">
        <f>SUM(E11:E13)</f>
        <v>0</v>
      </c>
    </row>
    <row r="11" spans="1:5" ht="19.5" customHeight="1">
      <c r="A11" s="83" t="s">
        <v>339</v>
      </c>
      <c r="B11" s="89"/>
      <c r="C11" s="89"/>
      <c r="D11" s="89"/>
      <c r="E11" s="89"/>
    </row>
    <row r="12" spans="1:5" ht="19.5" customHeight="1">
      <c r="A12" s="83" t="s">
        <v>513</v>
      </c>
      <c r="B12" s="89"/>
      <c r="C12" s="89"/>
      <c r="D12" s="89"/>
      <c r="E12" s="89"/>
    </row>
    <row r="13" spans="1:5" ht="19.5" customHeight="1">
      <c r="A13" s="83" t="s">
        <v>299</v>
      </c>
      <c r="B13" s="89">
        <v>2059940605</v>
      </c>
      <c r="C13" s="89">
        <v>108238504</v>
      </c>
      <c r="D13" s="89">
        <v>3085795335</v>
      </c>
      <c r="E13" s="89"/>
    </row>
    <row r="14" spans="1:5" ht="19.5" customHeight="1">
      <c r="A14" s="60" t="s">
        <v>514</v>
      </c>
      <c r="B14" s="22">
        <f>SUM(B15:B17)</f>
        <v>184334625</v>
      </c>
      <c r="C14" s="22">
        <f>SUM(C15:C17)</f>
        <v>173883827</v>
      </c>
      <c r="D14" s="22">
        <f>SUM(D15:D17)</f>
        <v>184383827</v>
      </c>
      <c r="E14" s="22">
        <f>SUM(E15:E17)</f>
        <v>173883827</v>
      </c>
    </row>
    <row r="15" spans="1:5" ht="19.5" customHeight="1">
      <c r="A15" s="83" t="s">
        <v>339</v>
      </c>
      <c r="B15" s="89"/>
      <c r="C15" s="89"/>
      <c r="D15" s="89"/>
      <c r="E15" s="89"/>
    </row>
    <row r="16" spans="1:5" ht="13.5">
      <c r="A16" s="83" t="s">
        <v>513</v>
      </c>
      <c r="B16" s="89">
        <v>10450798</v>
      </c>
      <c r="C16" s="89"/>
      <c r="D16" s="89">
        <v>10500000</v>
      </c>
      <c r="E16" s="89"/>
    </row>
    <row r="17" spans="1:5" ht="13.5">
      <c r="A17" s="83" t="s">
        <v>299</v>
      </c>
      <c r="B17" s="89">
        <v>173883827</v>
      </c>
      <c r="C17" s="89">
        <v>173883827</v>
      </c>
      <c r="D17" s="89">
        <v>173883827</v>
      </c>
      <c r="E17" s="89">
        <v>173883827</v>
      </c>
    </row>
    <row r="18" spans="1:5" ht="13.5">
      <c r="A18" s="123"/>
      <c r="B18" s="90"/>
      <c r="C18" s="90"/>
      <c r="D18" s="90"/>
      <c r="E18" s="90"/>
    </row>
    <row r="19" spans="1:5" ht="14.25">
      <c r="A19" s="116" t="s">
        <v>515</v>
      </c>
      <c r="B19" s="67">
        <f>SUM(B10+B14)</f>
        <v>2244275230</v>
      </c>
      <c r="C19" s="67">
        <f>SUM(C10+C14)</f>
        <v>282122331</v>
      </c>
      <c r="D19" s="67">
        <f>SUM(D10+D14)</f>
        <v>3270179162</v>
      </c>
      <c r="E19" s="67">
        <f>SUM(E10+E14)</f>
        <v>173883827</v>
      </c>
    </row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</sheetData>
  <sheetProtection/>
  <mergeCells count="5">
    <mergeCell ref="A5:E5"/>
    <mergeCell ref="A7:A8"/>
    <mergeCell ref="B7:C7"/>
    <mergeCell ref="D7:E7"/>
    <mergeCell ref="A4:E4"/>
  </mergeCells>
  <printOptions/>
  <pageMargins left="1.08" right="0.25" top="0.61" bottom="1" header="0.5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6"/>
  <sheetViews>
    <sheetView zoomScalePageLayoutView="0" workbookViewId="0" topLeftCell="A1">
      <selection activeCell="B1" sqref="A1:C16"/>
    </sheetView>
  </sheetViews>
  <sheetFormatPr defaultColWidth="8.796875" defaultRowHeight="14.25"/>
  <cols>
    <col min="1" max="1" width="35.296875" style="0" customWidth="1"/>
    <col min="2" max="2" width="19" style="0" customWidth="1"/>
    <col min="3" max="3" width="18.3984375" style="0" customWidth="1"/>
  </cols>
  <sheetData>
    <row r="4" spans="1:3" ht="18.75">
      <c r="A4" s="358" t="s">
        <v>516</v>
      </c>
      <c r="B4" s="358"/>
      <c r="C4" s="358"/>
    </row>
    <row r="5" spans="1:3" ht="17.25">
      <c r="A5" s="324" t="s">
        <v>742</v>
      </c>
      <c r="B5" s="324"/>
      <c r="C5" s="324"/>
    </row>
    <row r="6" ht="15">
      <c r="C6" s="194" t="s">
        <v>223</v>
      </c>
    </row>
    <row r="7" spans="1:3" ht="14.25">
      <c r="A7" s="198" t="s">
        <v>626</v>
      </c>
      <c r="B7" s="105" t="s">
        <v>702</v>
      </c>
      <c r="C7" s="105" t="s">
        <v>710</v>
      </c>
    </row>
    <row r="8" spans="1:3" ht="28.5" customHeight="1">
      <c r="A8" s="199" t="s">
        <v>517</v>
      </c>
      <c r="B8" s="200">
        <v>0</v>
      </c>
      <c r="C8" s="200">
        <v>0</v>
      </c>
    </row>
    <row r="9" spans="1:3" ht="28.5" customHeight="1">
      <c r="A9" s="199" t="s">
        <v>518</v>
      </c>
      <c r="B9" s="201">
        <v>300159343</v>
      </c>
      <c r="C9" s="201">
        <v>1184884109</v>
      </c>
    </row>
    <row r="10" spans="1:3" ht="28.5" customHeight="1">
      <c r="A10" s="199" t="s">
        <v>519</v>
      </c>
      <c r="B10" s="202"/>
      <c r="C10" s="202"/>
    </row>
    <row r="11" spans="1:3" ht="28.5" customHeight="1">
      <c r="A11" s="199" t="s">
        <v>767</v>
      </c>
      <c r="B11" s="203">
        <v>0</v>
      </c>
      <c r="C11" s="203">
        <v>322119703</v>
      </c>
    </row>
    <row r="12" spans="1:3" ht="28.5" customHeight="1">
      <c r="A12" s="204" t="s">
        <v>768</v>
      </c>
      <c r="B12" s="203">
        <v>67733040</v>
      </c>
      <c r="C12" s="203">
        <v>0</v>
      </c>
    </row>
    <row r="13" spans="1:3" ht="28.5" customHeight="1">
      <c r="A13" s="204" t="s">
        <v>769</v>
      </c>
      <c r="B13" s="203">
        <v>20400000</v>
      </c>
      <c r="C13" s="203">
        <v>124396360</v>
      </c>
    </row>
    <row r="14" spans="1:3" ht="28.5" customHeight="1">
      <c r="A14" s="204" t="s">
        <v>770</v>
      </c>
      <c r="B14" s="203">
        <v>37272727</v>
      </c>
      <c r="C14" s="203"/>
    </row>
    <row r="15" spans="1:3" ht="28.5" customHeight="1">
      <c r="A15" s="262" t="s">
        <v>771</v>
      </c>
      <c r="B15" s="263">
        <f>+B9-B11-B12-B13-B14</f>
        <v>174753576</v>
      </c>
      <c r="C15" s="263">
        <f>+C9-C11-C12-C13-C14</f>
        <v>738368046</v>
      </c>
    </row>
    <row r="16" spans="1:3" ht="28.5" customHeight="1">
      <c r="A16" s="15" t="s">
        <v>515</v>
      </c>
      <c r="B16" s="205">
        <f>+B8+B9</f>
        <v>300159343</v>
      </c>
      <c r="C16" s="205">
        <f>+C8+C9</f>
        <v>1184884109</v>
      </c>
    </row>
  </sheetData>
  <sheetProtection/>
  <mergeCells count="2">
    <mergeCell ref="A4:C4"/>
    <mergeCell ref="A5:C5"/>
  </mergeCells>
  <printOptions/>
  <pageMargins left="1.59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8">
      <selection activeCell="D1" sqref="A1:G36"/>
    </sheetView>
  </sheetViews>
  <sheetFormatPr defaultColWidth="8" defaultRowHeight="14.25"/>
  <cols>
    <col min="1" max="1" width="23.796875" style="206" customWidth="1"/>
    <col min="2" max="2" width="11.796875" style="206" customWidth="1"/>
    <col min="3" max="3" width="11" style="206" customWidth="1"/>
    <col min="4" max="4" width="11.69921875" style="206" customWidth="1"/>
    <col min="5" max="5" width="10.796875" style="206" customWidth="1"/>
    <col min="6" max="6" width="11" style="206" customWidth="1"/>
    <col min="7" max="7" width="13.19921875" style="206" customWidth="1"/>
    <col min="8" max="8" width="14.3984375" style="206" bestFit="1" customWidth="1"/>
    <col min="9" max="9" width="13.09765625" style="206" bestFit="1" customWidth="1"/>
    <col min="10" max="16384" width="8" style="206" customWidth="1"/>
  </cols>
  <sheetData>
    <row r="2" spans="1:7" ht="12.75">
      <c r="A2" s="277"/>
      <c r="B2" s="277"/>
      <c r="C2" s="277"/>
      <c r="D2" s="277"/>
      <c r="E2" s="277"/>
      <c r="F2" s="277"/>
      <c r="G2" s="277"/>
    </row>
    <row r="3" spans="1:7" ht="12.75">
      <c r="A3" s="277"/>
      <c r="B3" s="277"/>
      <c r="C3" s="277"/>
      <c r="D3" s="277"/>
      <c r="E3" s="277"/>
      <c r="F3" s="277"/>
      <c r="G3" s="277"/>
    </row>
    <row r="4" spans="1:7" ht="18.75">
      <c r="A4" s="360" t="s">
        <v>520</v>
      </c>
      <c r="B4" s="360"/>
      <c r="C4" s="360"/>
      <c r="D4" s="360"/>
      <c r="E4" s="360"/>
      <c r="F4" s="360"/>
      <c r="G4" s="360"/>
    </row>
    <row r="5" spans="1:7" ht="14.25">
      <c r="A5" s="361" t="s">
        <v>787</v>
      </c>
      <c r="B5" s="361"/>
      <c r="C5" s="361"/>
      <c r="D5" s="361"/>
      <c r="E5" s="361"/>
      <c r="F5" s="361"/>
      <c r="G5" s="361"/>
    </row>
    <row r="6" spans="1:7" ht="15">
      <c r="A6" s="207"/>
      <c r="B6" s="207"/>
      <c r="C6" s="277"/>
      <c r="D6" s="207"/>
      <c r="E6" s="362"/>
      <c r="F6" s="362"/>
      <c r="G6" s="362"/>
    </row>
    <row r="7" spans="1:7" ht="22.5">
      <c r="A7" s="208" t="s">
        <v>381</v>
      </c>
      <c r="B7" s="209" t="s">
        <v>669</v>
      </c>
      <c r="C7" s="209" t="s">
        <v>670</v>
      </c>
      <c r="D7" s="209" t="s">
        <v>671</v>
      </c>
      <c r="E7" s="209" t="s">
        <v>672</v>
      </c>
      <c r="F7" s="209" t="s">
        <v>673</v>
      </c>
      <c r="G7" s="209" t="s">
        <v>133</v>
      </c>
    </row>
    <row r="8" spans="1:7" ht="12.75">
      <c r="A8" s="210" t="s">
        <v>674</v>
      </c>
      <c r="B8" s="278"/>
      <c r="C8" s="278"/>
      <c r="D8" s="278"/>
      <c r="E8" s="278"/>
      <c r="F8" s="278"/>
      <c r="G8" s="278"/>
    </row>
    <row r="9" spans="1:7" ht="12.75">
      <c r="A9" s="211" t="s">
        <v>675</v>
      </c>
      <c r="B9" s="212">
        <v>17326544179</v>
      </c>
      <c r="C9" s="212">
        <v>4156926299</v>
      </c>
      <c r="D9" s="212">
        <v>80532527813</v>
      </c>
      <c r="E9" s="212">
        <v>831122251</v>
      </c>
      <c r="F9" s="212">
        <v>166694658</v>
      </c>
      <c r="G9" s="212">
        <f>SUM(B9:F9)</f>
        <v>103013815200</v>
      </c>
    </row>
    <row r="10" spans="1:7" ht="12.75">
      <c r="A10" s="211" t="s">
        <v>772</v>
      </c>
      <c r="B10" s="213"/>
      <c r="C10" s="213">
        <v>180000000</v>
      </c>
      <c r="D10" s="213"/>
      <c r="E10" s="213"/>
      <c r="F10" s="213"/>
      <c r="G10" s="213">
        <f>SUM(B10:F10)</f>
        <v>180000000</v>
      </c>
    </row>
    <row r="11" spans="1:7" ht="12.75">
      <c r="A11" s="211" t="s">
        <v>676</v>
      </c>
      <c r="B11" s="213"/>
      <c r="C11" s="213"/>
      <c r="D11" s="213">
        <f>10001311692-471717514</f>
        <v>9529594178</v>
      </c>
      <c r="E11" s="213"/>
      <c r="F11" s="213"/>
      <c r="G11" s="213">
        <f>SUM(B11:F11)</f>
        <v>9529594178</v>
      </c>
    </row>
    <row r="12" spans="1:7" ht="12.75">
      <c r="A12" s="211" t="s">
        <v>113</v>
      </c>
      <c r="B12" s="213"/>
      <c r="C12" s="213"/>
      <c r="D12" s="213"/>
      <c r="E12" s="213"/>
      <c r="F12" s="213"/>
      <c r="G12" s="213"/>
    </row>
    <row r="13" spans="1:7" ht="12.75">
      <c r="A13" s="211" t="s">
        <v>677</v>
      </c>
      <c r="B13" s="213"/>
      <c r="C13" s="213"/>
      <c r="D13" s="213"/>
      <c r="E13" s="213"/>
      <c r="F13" s="213"/>
      <c r="G13" s="213"/>
    </row>
    <row r="14" spans="1:7" ht="12.75">
      <c r="A14" s="211" t="s">
        <v>678</v>
      </c>
      <c r="B14" s="213"/>
      <c r="C14" s="213">
        <v>121482064</v>
      </c>
      <c r="D14" s="213">
        <v>14519395651</v>
      </c>
      <c r="E14" s="213"/>
      <c r="F14" s="213"/>
      <c r="G14" s="213">
        <f>SUM(B14:F14)</f>
        <v>14640877715</v>
      </c>
    </row>
    <row r="15" spans="1:7" ht="12.75">
      <c r="A15" s="211" t="s">
        <v>521</v>
      </c>
      <c r="B15" s="213"/>
      <c r="C15" s="213"/>
      <c r="D15" s="213"/>
      <c r="E15" s="213"/>
      <c r="F15" s="213"/>
      <c r="G15" s="213"/>
    </row>
    <row r="16" spans="1:8" ht="12.75">
      <c r="A16" s="211" t="s">
        <v>115</v>
      </c>
      <c r="B16" s="212">
        <f>+B9+B10+B11+B12-B13-B14-B15</f>
        <v>17326544179</v>
      </c>
      <c r="C16" s="212">
        <f>+C9+C10+C11+C12-C13-C14-C15</f>
        <v>4215444235</v>
      </c>
      <c r="D16" s="212">
        <f>+D9+D10+D11+D12-D13-D14-D15</f>
        <v>75542726340</v>
      </c>
      <c r="E16" s="212">
        <f>+E9+E10+E11+E12-E13-E14-E15</f>
        <v>831122251</v>
      </c>
      <c r="F16" s="212">
        <f>+F9+F10+F11+F12-F13-F14-F15</f>
        <v>166694658</v>
      </c>
      <c r="G16" s="212">
        <f>+G9+G10+G11-G14</f>
        <v>98082531663</v>
      </c>
      <c r="H16" s="215"/>
    </row>
    <row r="17" spans="1:7" ht="12.75">
      <c r="A17" s="210" t="s">
        <v>679</v>
      </c>
      <c r="B17" s="212"/>
      <c r="C17" s="212"/>
      <c r="D17" s="212"/>
      <c r="E17" s="212"/>
      <c r="F17" s="212"/>
      <c r="G17" s="212"/>
    </row>
    <row r="18" spans="1:7" ht="12.75">
      <c r="A18" s="211" t="s">
        <v>675</v>
      </c>
      <c r="B18" s="212">
        <v>6199985006</v>
      </c>
      <c r="C18" s="212">
        <v>3402450235</v>
      </c>
      <c r="D18" s="212">
        <v>41842553043</v>
      </c>
      <c r="E18" s="212">
        <v>566433657</v>
      </c>
      <c r="F18" s="212">
        <v>106557733</v>
      </c>
      <c r="G18" s="212">
        <f>SUM(B18:F18)</f>
        <v>52117979674</v>
      </c>
    </row>
    <row r="19" spans="1:7" ht="12.75">
      <c r="A19" s="211" t="s">
        <v>522</v>
      </c>
      <c r="B19" s="213">
        <v>1023084348</v>
      </c>
      <c r="C19" s="213">
        <f>146193004+109720265</f>
        <v>255913269</v>
      </c>
      <c r="D19" s="213">
        <f>6543550540+67843853-149767037</f>
        <v>6461627356</v>
      </c>
      <c r="E19" s="213">
        <v>79898993</v>
      </c>
      <c r="F19" s="213">
        <f>12419268+4250197</f>
        <v>16669465</v>
      </c>
      <c r="G19" s="213">
        <f>SUM(B19:F19)</f>
        <v>7837193431</v>
      </c>
    </row>
    <row r="20" spans="1:7" ht="12.75">
      <c r="A20" s="211" t="s">
        <v>113</v>
      </c>
      <c r="B20" s="213"/>
      <c r="C20" s="213"/>
      <c r="D20" s="213"/>
      <c r="E20" s="213"/>
      <c r="F20" s="213"/>
      <c r="G20" s="214"/>
    </row>
    <row r="21" spans="1:7" ht="12.75">
      <c r="A21" s="211" t="s">
        <v>677</v>
      </c>
      <c r="B21" s="213"/>
      <c r="C21" s="213"/>
      <c r="D21" s="213"/>
      <c r="E21" s="213"/>
      <c r="F21" s="213"/>
      <c r="G21" s="214"/>
    </row>
    <row r="22" spans="1:7" ht="12.75">
      <c r="A22" s="211" t="s">
        <v>678</v>
      </c>
      <c r="B22" s="213"/>
      <c r="C22" s="213">
        <v>121482064</v>
      </c>
      <c r="D22" s="213">
        <v>9406519422</v>
      </c>
      <c r="E22" s="213"/>
      <c r="F22" s="213"/>
      <c r="G22" s="213">
        <f>SUM(B22:F22)</f>
        <v>9528001486</v>
      </c>
    </row>
    <row r="23" spans="1:7" ht="12.75">
      <c r="A23" s="211" t="s">
        <v>521</v>
      </c>
      <c r="B23" s="214"/>
      <c r="C23" s="214"/>
      <c r="D23" s="214"/>
      <c r="E23" s="214"/>
      <c r="F23" s="214"/>
      <c r="G23" s="214"/>
    </row>
    <row r="24" spans="1:7" ht="12.75">
      <c r="A24" s="211" t="s">
        <v>115</v>
      </c>
      <c r="B24" s="212">
        <f>+B18+B19+B20-B21-B22-B23</f>
        <v>7223069354</v>
      </c>
      <c r="C24" s="212">
        <f>+C18+C19+C20-C21-C22-C23</f>
        <v>3536881440</v>
      </c>
      <c r="D24" s="212">
        <f>+D18+D19+D20-D21-D22-D23</f>
        <v>38897660977</v>
      </c>
      <c r="E24" s="212">
        <f>+E18+E19+E20-E21-E22-E23</f>
        <v>646332650</v>
      </c>
      <c r="F24" s="212">
        <f>+F18+F19+F20-F21-F22-F23</f>
        <v>123227198</v>
      </c>
      <c r="G24" s="212">
        <f>+G18+G19-G22</f>
        <v>50427171619</v>
      </c>
    </row>
    <row r="25" spans="1:7" ht="12.75">
      <c r="A25" s="210" t="s">
        <v>680</v>
      </c>
      <c r="B25" s="212"/>
      <c r="C25" s="212"/>
      <c r="D25" s="212"/>
      <c r="E25" s="212"/>
      <c r="F25" s="212"/>
      <c r="G25" s="212"/>
    </row>
    <row r="26" spans="1:7" ht="12.75">
      <c r="A26" s="211" t="s">
        <v>523</v>
      </c>
      <c r="B26" s="212">
        <f>+B9-B18</f>
        <v>11126559173</v>
      </c>
      <c r="C26" s="212">
        <f>+C9-C18</f>
        <v>754476064</v>
      </c>
      <c r="D26" s="212">
        <f>+D9-D18</f>
        <v>38689974770</v>
      </c>
      <c r="E26" s="212">
        <f>+E9-E18</f>
        <v>264688594</v>
      </c>
      <c r="F26" s="212">
        <f>+F9-F18</f>
        <v>60136925</v>
      </c>
      <c r="G26" s="212">
        <f>SUM(B26:F26)</f>
        <v>50895835526</v>
      </c>
    </row>
    <row r="27" spans="1:7" ht="12.75">
      <c r="A27" s="211" t="s">
        <v>681</v>
      </c>
      <c r="B27" s="212">
        <f aca="true" t="shared" si="0" ref="B27:G27">+B16-B24</f>
        <v>10103474825</v>
      </c>
      <c r="C27" s="212">
        <f t="shared" si="0"/>
        <v>678562795</v>
      </c>
      <c r="D27" s="212">
        <f t="shared" si="0"/>
        <v>36645065363</v>
      </c>
      <c r="E27" s="212">
        <f t="shared" si="0"/>
        <v>184789601</v>
      </c>
      <c r="F27" s="212">
        <f t="shared" si="0"/>
        <v>43467460</v>
      </c>
      <c r="G27" s="212">
        <f t="shared" si="0"/>
        <v>47655360044</v>
      </c>
    </row>
    <row r="28" spans="1:7" ht="12.75">
      <c r="A28" s="279"/>
      <c r="B28" s="216"/>
      <c r="C28" s="216"/>
      <c r="D28" s="216"/>
      <c r="E28" s="216"/>
      <c r="F28" s="216"/>
      <c r="G28" s="216"/>
    </row>
    <row r="29" spans="1:7" ht="12.75">
      <c r="A29" s="363" t="s">
        <v>544</v>
      </c>
      <c r="B29" s="363"/>
      <c r="C29" s="363"/>
      <c r="D29" s="363"/>
      <c r="E29" s="363"/>
      <c r="F29" s="363"/>
      <c r="G29" s="363"/>
    </row>
    <row r="30" spans="1:8" ht="12.75">
      <c r="A30" s="359" t="s">
        <v>773</v>
      </c>
      <c r="B30" s="359"/>
      <c r="C30" s="359"/>
      <c r="D30" s="359"/>
      <c r="E30" s="359"/>
      <c r="F30" s="359"/>
      <c r="G30" s="359"/>
      <c r="H30" s="213"/>
    </row>
    <row r="31" spans="1:8" ht="12.75">
      <c r="A31" s="217" t="s">
        <v>524</v>
      </c>
      <c r="B31" s="217"/>
      <c r="C31" s="217"/>
      <c r="D31" s="217"/>
      <c r="E31" s="217"/>
      <c r="F31" s="217"/>
      <c r="G31" s="217"/>
      <c r="H31" s="213"/>
    </row>
    <row r="32" spans="1:8" ht="12.75">
      <c r="A32" s="217" t="s">
        <v>234</v>
      </c>
      <c r="B32" s="217"/>
      <c r="C32" s="217"/>
      <c r="D32" s="217"/>
      <c r="E32" s="217"/>
      <c r="F32" s="217"/>
      <c r="G32" s="217"/>
      <c r="H32" s="213"/>
    </row>
    <row r="33" spans="1:7" ht="12.75">
      <c r="A33" s="218" t="s">
        <v>682</v>
      </c>
      <c r="B33" s="218"/>
      <c r="C33" s="218"/>
      <c r="D33" s="218"/>
      <c r="E33" s="218"/>
      <c r="F33" s="218"/>
      <c r="G33" s="218"/>
    </row>
    <row r="34" spans="1:7" ht="12.75">
      <c r="A34" s="277"/>
      <c r="B34" s="277"/>
      <c r="C34" s="277"/>
      <c r="D34" s="277"/>
      <c r="E34" s="277"/>
      <c r="F34" s="277"/>
      <c r="G34" s="277"/>
    </row>
    <row r="35" spans="1:7" ht="12.75">
      <c r="A35" s="277"/>
      <c r="B35" s="277"/>
      <c r="C35" s="277"/>
      <c r="D35" s="277"/>
      <c r="E35" s="277"/>
      <c r="F35" s="277"/>
      <c r="G35" s="277"/>
    </row>
    <row r="36" spans="1:7" ht="12.75">
      <c r="A36" s="277"/>
      <c r="B36" s="277"/>
      <c r="C36" s="277"/>
      <c r="D36" s="277"/>
      <c r="E36" s="277"/>
      <c r="F36" s="277"/>
      <c r="G36" s="277"/>
    </row>
  </sheetData>
  <sheetProtection/>
  <mergeCells count="5">
    <mergeCell ref="A30:G30"/>
    <mergeCell ref="A4:G4"/>
    <mergeCell ref="A5:G5"/>
    <mergeCell ref="E6:G6"/>
    <mergeCell ref="A29:G29"/>
  </mergeCells>
  <printOptions/>
  <pageMargins left="0.7" right="0.25" top="0.36" bottom="0.21" header="0.31" footer="0.1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9"/>
  <sheetViews>
    <sheetView zoomScalePageLayoutView="0" workbookViewId="0" topLeftCell="A14">
      <selection activeCell="C1" sqref="A1:F25"/>
    </sheetView>
  </sheetViews>
  <sheetFormatPr defaultColWidth="8.796875" defaultRowHeight="14.25"/>
  <cols>
    <col min="1" max="1" width="26.3984375" style="0" customWidth="1"/>
    <col min="2" max="2" width="12.19921875" style="0" customWidth="1"/>
    <col min="3" max="3" width="11.8984375" style="0" customWidth="1"/>
    <col min="4" max="4" width="12.796875" style="0" customWidth="1"/>
    <col min="5" max="5" width="13.09765625" style="0" customWidth="1"/>
    <col min="6" max="6" width="12.69921875" style="0" customWidth="1"/>
    <col min="7" max="7" width="17.69921875" style="0" customWidth="1"/>
  </cols>
  <sheetData>
    <row r="1" ht="13.5">
      <c r="E1" s="220"/>
    </row>
    <row r="3" spans="1:6" ht="18.75">
      <c r="A3" s="358" t="s">
        <v>525</v>
      </c>
      <c r="B3" s="364"/>
      <c r="C3" s="364"/>
      <c r="D3" s="364"/>
      <c r="E3" s="364"/>
      <c r="F3" s="364"/>
    </row>
    <row r="4" spans="1:6" ht="15">
      <c r="A4" s="365" t="s">
        <v>742</v>
      </c>
      <c r="B4" s="365"/>
      <c r="C4" s="365"/>
      <c r="D4" s="365"/>
      <c r="E4" s="365"/>
      <c r="F4" s="365"/>
    </row>
    <row r="5" spans="4:6" ht="15">
      <c r="D5" s="7"/>
      <c r="E5" s="7"/>
      <c r="F5" s="7"/>
    </row>
    <row r="6" spans="5:6" ht="15">
      <c r="E6" s="7"/>
      <c r="F6" s="7"/>
    </row>
    <row r="7" spans="1:6" ht="39">
      <c r="A7" s="58" t="s">
        <v>381</v>
      </c>
      <c r="B7" s="59" t="s">
        <v>79</v>
      </c>
      <c r="C7" s="59" t="s">
        <v>80</v>
      </c>
      <c r="D7" s="59" t="s">
        <v>226</v>
      </c>
      <c r="E7" s="59" t="s">
        <v>642</v>
      </c>
      <c r="F7" s="59" t="s">
        <v>444</v>
      </c>
    </row>
    <row r="8" spans="1:6" ht="17.25" customHeight="1">
      <c r="A8" s="1"/>
      <c r="B8" s="1"/>
      <c r="C8" s="1"/>
      <c r="D8" s="1"/>
      <c r="E8" s="1"/>
      <c r="F8" s="1"/>
    </row>
    <row r="9" spans="1:6" ht="17.25" customHeight="1">
      <c r="A9" s="60" t="s">
        <v>191</v>
      </c>
      <c r="B9" s="91">
        <v>55680000000</v>
      </c>
      <c r="C9" s="91">
        <v>6024502460</v>
      </c>
      <c r="D9" s="91">
        <v>18697189166</v>
      </c>
      <c r="E9" s="91">
        <v>-1413038947</v>
      </c>
      <c r="F9" s="91">
        <v>81034110564</v>
      </c>
    </row>
    <row r="10" spans="1:6" ht="17.25" customHeight="1">
      <c r="A10" s="8" t="s">
        <v>643</v>
      </c>
      <c r="B10" s="197"/>
      <c r="C10" s="197"/>
      <c r="D10" s="197"/>
      <c r="E10" s="197"/>
      <c r="F10" s="91"/>
    </row>
    <row r="11" spans="1:6" ht="17.25" customHeight="1">
      <c r="A11" s="8" t="s">
        <v>526</v>
      </c>
      <c r="B11" s="197"/>
      <c r="C11" s="197"/>
      <c r="D11" s="197"/>
      <c r="E11" s="197">
        <v>3416658074</v>
      </c>
      <c r="F11" s="197">
        <f>SUM(B11:E11)</f>
        <v>3416658074</v>
      </c>
    </row>
    <row r="12" spans="1:6" ht="17.25" customHeight="1">
      <c r="A12" s="4" t="s">
        <v>113</v>
      </c>
      <c r="B12" s="197"/>
      <c r="C12" s="197"/>
      <c r="D12" s="197"/>
      <c r="E12" s="197">
        <v>385942637</v>
      </c>
      <c r="F12" s="197">
        <f>SUM(B12:E12)</f>
        <v>385942637</v>
      </c>
    </row>
    <row r="13" spans="1:6" ht="17.25" customHeight="1">
      <c r="A13" s="4" t="s">
        <v>527</v>
      </c>
      <c r="B13" s="197"/>
      <c r="C13" s="197"/>
      <c r="D13" s="197"/>
      <c r="E13" s="197"/>
      <c r="F13" s="91"/>
    </row>
    <row r="14" spans="1:6" ht="17.25" customHeight="1">
      <c r="A14" s="4" t="s">
        <v>528</v>
      </c>
      <c r="B14" s="197"/>
      <c r="C14" s="197"/>
      <c r="D14" s="197"/>
      <c r="E14" s="197"/>
      <c r="F14" s="91"/>
    </row>
    <row r="15" spans="1:6" ht="17.25" customHeight="1">
      <c r="A15" s="4" t="s">
        <v>114</v>
      </c>
      <c r="B15" s="197"/>
      <c r="C15" s="197"/>
      <c r="D15" s="197"/>
      <c r="E15" s="197"/>
      <c r="F15" s="91"/>
    </row>
    <row r="16" spans="1:6" ht="17.25" customHeight="1">
      <c r="A16" s="366" t="s">
        <v>529</v>
      </c>
      <c r="B16" s="368">
        <f>+B9+B10+B12-B13-B15+B11-B14</f>
        <v>55680000000</v>
      </c>
      <c r="C16" s="370">
        <f>+C9+C10+C12-C13-C15+C11-C14</f>
        <v>6024502460</v>
      </c>
      <c r="D16" s="370">
        <f>+D9+D10+D12-D13-D15+D11-D14</f>
        <v>18697189166</v>
      </c>
      <c r="E16" s="370">
        <f>+E9+E10+E12-E13-E15+E11-E14</f>
        <v>2389561764</v>
      </c>
      <c r="F16" s="370">
        <f>SUM(B16:E17)</f>
        <v>82791253390</v>
      </c>
    </row>
    <row r="17" spans="1:6" ht="17.25" customHeight="1">
      <c r="A17" s="367"/>
      <c r="B17" s="369"/>
      <c r="C17" s="371"/>
      <c r="D17" s="371"/>
      <c r="E17" s="371"/>
      <c r="F17" s="371"/>
    </row>
    <row r="18" spans="1:6" ht="17.25" customHeight="1">
      <c r="A18" s="8" t="s">
        <v>644</v>
      </c>
      <c r="B18" s="197"/>
      <c r="C18" s="197"/>
      <c r="D18" s="197"/>
      <c r="E18" s="197"/>
      <c r="F18" s="91"/>
    </row>
    <row r="19" spans="1:6" ht="17.25" customHeight="1">
      <c r="A19" s="8" t="s">
        <v>530</v>
      </c>
      <c r="B19" s="197"/>
      <c r="C19" s="197"/>
      <c r="D19" s="197"/>
      <c r="E19" s="197">
        <v>3405038804</v>
      </c>
      <c r="F19" s="197">
        <f>SUM(B19:E19)</f>
        <v>3405038804</v>
      </c>
    </row>
    <row r="20" spans="1:6" ht="17.25" customHeight="1">
      <c r="A20" s="4" t="s">
        <v>113</v>
      </c>
      <c r="B20" s="197"/>
      <c r="C20" s="197"/>
      <c r="D20" s="197"/>
      <c r="E20" s="197"/>
      <c r="F20" s="197">
        <f>SUM(B20:E20)</f>
        <v>0</v>
      </c>
    </row>
    <row r="21" spans="1:6" ht="17.25" customHeight="1">
      <c r="A21" s="4" t="s">
        <v>645</v>
      </c>
      <c r="B21" s="197"/>
      <c r="C21" s="197"/>
      <c r="D21" s="197"/>
      <c r="E21" s="197">
        <v>2227200000</v>
      </c>
      <c r="F21" s="197">
        <f>SUM(B21:E21)</f>
        <v>2227200000</v>
      </c>
    </row>
    <row r="22" spans="1:6" ht="17.25" customHeight="1">
      <c r="A22" s="4" t="s">
        <v>386</v>
      </c>
      <c r="B22" s="197"/>
      <c r="C22" s="197"/>
      <c r="D22" s="197"/>
      <c r="E22" s="197"/>
      <c r="F22" s="197"/>
    </row>
    <row r="23" spans="1:6" ht="17.25" customHeight="1">
      <c r="A23" s="4" t="s">
        <v>114</v>
      </c>
      <c r="B23" s="197"/>
      <c r="C23" s="197"/>
      <c r="D23" s="197"/>
      <c r="E23" s="197">
        <v>559308282</v>
      </c>
      <c r="F23" s="197">
        <f>SUM(B23:E23)</f>
        <v>559308282</v>
      </c>
    </row>
    <row r="24" spans="1:7" ht="17.25" customHeight="1">
      <c r="A24" s="219" t="s">
        <v>115</v>
      </c>
      <c r="B24" s="92">
        <f>+B16+B18+B20-B21-B23+B19-B22</f>
        <v>55680000000</v>
      </c>
      <c r="C24" s="92">
        <f>+C16+C18+C20-C21-C23+C19-C22</f>
        <v>6024502460</v>
      </c>
      <c r="D24" s="92">
        <f>+D16+D18+D20-D21-D23+D19-D22</f>
        <v>18697189166</v>
      </c>
      <c r="E24" s="92">
        <f>+E16+E19+E20-E21-E22-E23</f>
        <v>3008092286</v>
      </c>
      <c r="F24" s="92">
        <f>SUM(B24:E24)</f>
        <v>83409783912</v>
      </c>
      <c r="G24" s="10">
        <f>+F24-83409783912</f>
        <v>0</v>
      </c>
    </row>
    <row r="854" ht="13.5">
      <c r="C854" t="s">
        <v>715</v>
      </c>
    </row>
    <row r="862" ht="13.5">
      <c r="C862" t="s">
        <v>715</v>
      </c>
    </row>
    <row r="868" ht="13.5">
      <c r="C868" t="s">
        <v>715</v>
      </c>
    </row>
    <row r="879" ht="13.5">
      <c r="C879" t="s">
        <v>715</v>
      </c>
    </row>
    <row r="886" ht="13.5">
      <c r="C886" t="s">
        <v>715</v>
      </c>
    </row>
    <row r="891" ht="13.5">
      <c r="C891" t="s">
        <v>715</v>
      </c>
    </row>
    <row r="900" ht="13.5">
      <c r="C900" t="s">
        <v>715</v>
      </c>
    </row>
    <row r="907" ht="13.5">
      <c r="C907" t="s">
        <v>715</v>
      </c>
    </row>
    <row r="915" ht="13.5">
      <c r="C915" t="s">
        <v>715</v>
      </c>
    </row>
    <row r="919" ht="13.5">
      <c r="C919" t="s">
        <v>715</v>
      </c>
    </row>
    <row r="930" ht="13.5">
      <c r="C930" t="s">
        <v>715</v>
      </c>
    </row>
    <row r="936" ht="13.5">
      <c r="C936" t="s">
        <v>715</v>
      </c>
    </row>
    <row r="946" ht="13.5">
      <c r="C946" t="s">
        <v>715</v>
      </c>
    </row>
    <row r="951" ht="13.5">
      <c r="C951" t="s">
        <v>715</v>
      </c>
    </row>
    <row r="960" ht="13.5">
      <c r="C960" t="s">
        <v>715</v>
      </c>
    </row>
    <row r="968" ht="13.5">
      <c r="C968" t="s">
        <v>715</v>
      </c>
    </row>
    <row r="974" ht="13.5">
      <c r="C974" t="s">
        <v>715</v>
      </c>
    </row>
    <row r="995" ht="13.5">
      <c r="C995" t="s">
        <v>715</v>
      </c>
    </row>
    <row r="1015" ht="13.5">
      <c r="C1015" t="s">
        <v>715</v>
      </c>
    </row>
    <row r="1019" ht="13.5">
      <c r="C1019" t="s">
        <v>715</v>
      </c>
    </row>
  </sheetData>
  <sheetProtection/>
  <mergeCells count="8">
    <mergeCell ref="A3:F3"/>
    <mergeCell ref="A4:F4"/>
    <mergeCell ref="A16:A17"/>
    <mergeCell ref="B16:B17"/>
    <mergeCell ref="C16:C17"/>
    <mergeCell ref="D16:D17"/>
    <mergeCell ref="E16:E17"/>
    <mergeCell ref="F16:F17"/>
  </mergeCells>
  <printOptions/>
  <pageMargins left="0.73" right="0" top="0.52" bottom="0.31496062992125984" header="0.37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HP</cp:lastModifiedBy>
  <cp:lastPrinted>2016-02-04T08:35:20Z</cp:lastPrinted>
  <dcterms:created xsi:type="dcterms:W3CDTF">2005-04-14T04:13:59Z</dcterms:created>
  <dcterms:modified xsi:type="dcterms:W3CDTF">2016-02-17T07:16:29Z</dcterms:modified>
  <cp:category/>
  <cp:version/>
  <cp:contentType/>
  <cp:contentStatus/>
</cp:coreProperties>
</file>